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05" activeTab="1"/>
  </bookViews>
  <sheets>
    <sheet name="mérleg 1.sz. " sheetId="1" r:id="rId1"/>
    <sheet name="Főösszesítő 1-a.sz." sheetId="2" r:id="rId2"/>
    <sheet name="Bevételi összes.2.sz." sheetId="3" r:id="rId3"/>
    <sheet name="Int. ktgvetés 3.sz." sheetId="4" r:id="rId4"/>
    <sheet name="támogatás 4.sz." sheetId="5" r:id="rId5"/>
    <sheet name="felújítás 5.sz." sheetId="6" r:id="rId6"/>
    <sheet name="Beruházás 6.sz. " sheetId="7" r:id="rId7"/>
    <sheet name="Tartalékok 7.sz." sheetId="8" r:id="rId8"/>
    <sheet name="Polg.mest.keret 7-a.sz." sheetId="9" r:id="rId9"/>
    <sheet name="Felhalm.bev.8.sz.mell." sheetId="10" r:id="rId10"/>
    <sheet name="több éves kihatás 9.mell." sheetId="11" r:id="rId11"/>
    <sheet name="adósságállomány 10.sz.mell." sheetId="12" r:id="rId12"/>
    <sheet name="adók 11.sz.mell." sheetId="13" r:id="rId13"/>
    <sheet name="pm.részb.önáll.int.12-a.sz." sheetId="14" r:id="rId14"/>
    <sheet name="pm.elszám.12-b.sz." sheetId="15" r:id="rId15"/>
    <sheet name="Pénzeszk.vált.12-c.sz." sheetId="16" r:id="rId16"/>
    <sheet name="Cigány mérleg 13-a." sheetId="17" r:id="rId17"/>
    <sheet name="Cigány 13-a-1.sz." sheetId="18" r:id="rId18"/>
    <sheet name="Német mérleg 14-a." sheetId="19" r:id="rId19"/>
    <sheet name="Német 14-a.1.sz." sheetId="20" r:id="rId20"/>
    <sheet name="Eu-s projektek 15.sz." sheetId="21" r:id="rId21"/>
    <sheet name="FORRÁSOK 16.A.sz.mell." sheetId="22" r:id="rId22"/>
    <sheet name="ESZKÖZÖK 16.B.sz.mell." sheetId="23" r:id="rId23"/>
  </sheets>
  <definedNames>
    <definedName name="_xlnm.Print_Titles" localSheetId="6">'Beruházás 6.sz. '!$1:$1</definedName>
    <definedName name="_xlnm.Print_Titles" localSheetId="2">'Bevételi összes.2.sz.'!$1:$1</definedName>
    <definedName name="_xlnm.Print_Titles" localSheetId="22">'ESZKÖZÖK 16.B.sz.mell.'!$1:$4</definedName>
    <definedName name="_xlnm.Print_Titles" localSheetId="5">'felújítás 5.sz.'!$1:$1</definedName>
    <definedName name="_xlnm.Print_Titles" localSheetId="21">'FORRÁSOK 16.A.sz.mell.'!$1:$4</definedName>
    <definedName name="_xlnm.Print_Titles" localSheetId="3">'Int. ktgvetés 3.sz.'!$1:$2</definedName>
    <definedName name="_xlnm.Print_Titles" localSheetId="4">'támogatás 4.sz.'!$1:$1</definedName>
    <definedName name="_xlnm.Print_Area" localSheetId="6">'Beruházás 6.sz. '!$A$1:$F$35</definedName>
    <definedName name="_xlnm.Print_Area" localSheetId="2">'Bevételi összes.2.sz.'!$A$1:$F$155</definedName>
    <definedName name="_xlnm.Print_Area" localSheetId="5">'felújítás 5.sz.'!$A$1:$F$27</definedName>
    <definedName name="_xlnm.Print_Area" localSheetId="1">'Főösszesítő 1-a.sz.'!$A$1:$G$70</definedName>
    <definedName name="_xlnm.Print_Area" localSheetId="3">'Int. ktgvetés 3.sz.'!$A$1:$I$334</definedName>
    <definedName name="_xlnm.Print_Area" localSheetId="8">'Polg.mest.keret 7-a.sz.'!$A$1:$D$20</definedName>
    <definedName name="_xlnm.Print_Area" localSheetId="7">'Tartalékok 7.sz.'!$A$1:$C$15</definedName>
  </definedNames>
  <calcPr fullCalcOnLoad="1"/>
</workbook>
</file>

<file path=xl/sharedStrings.xml><?xml version="1.0" encoding="utf-8"?>
<sst xmlns="http://schemas.openxmlformats.org/spreadsheetml/2006/main" count="1445" uniqueCount="981">
  <si>
    <t>Városi Kórház és Rendelőintézete</t>
  </si>
  <si>
    <t>Részben  önállóan gazdálkodó int.</t>
  </si>
  <si>
    <t>2/1.</t>
  </si>
  <si>
    <t>2/2.</t>
  </si>
  <si>
    <t>2/3.</t>
  </si>
  <si>
    <t>2/4.</t>
  </si>
  <si>
    <t>2/5.</t>
  </si>
  <si>
    <t>2/6.</t>
  </si>
  <si>
    <t>2/7.</t>
  </si>
  <si>
    <t>Szász Márton Általános és Szakk.Iskola</t>
  </si>
  <si>
    <t>2/8.</t>
  </si>
  <si>
    <t>Batsányi J. Gimn.és Szakk.Iskola</t>
  </si>
  <si>
    <t>2/9.</t>
  </si>
  <si>
    <t>2/10.</t>
  </si>
  <si>
    <t>2/11.</t>
  </si>
  <si>
    <t>Szociális és Eü.Alapell.Intézet</t>
  </si>
  <si>
    <t>2/12.</t>
  </si>
  <si>
    <t>Járdányi Pál Zeneiskola</t>
  </si>
  <si>
    <t>2/13.</t>
  </si>
  <si>
    <t>Nevelési Tanácsadó</t>
  </si>
  <si>
    <t>INTÉZMÉNYEK MINDÖSSZESEN</t>
  </si>
  <si>
    <t>MINDÖSSZESEN</t>
  </si>
  <si>
    <t>Összeg (eFt)</t>
  </si>
  <si>
    <t xml:space="preserve">                   -  Bankszámlák egyenlege</t>
  </si>
  <si>
    <t xml:space="preserve">                   -  Pénztárak és betétkönyvek egyenlege</t>
  </si>
  <si>
    <t>Bevételek   ( + )</t>
  </si>
  <si>
    <t>Kiadások    ( - )</t>
  </si>
  <si>
    <t>sorszám</t>
  </si>
  <si>
    <t>Bevétel</t>
  </si>
  <si>
    <t>Kiadás</t>
  </si>
  <si>
    <t>Támogatást biztosító megnevezése</t>
  </si>
  <si>
    <t>Támogatás összesen</t>
  </si>
  <si>
    <t>Előbbiből terv évi támogatás</t>
  </si>
  <si>
    <t>2006.évet megelőző kiadás</t>
  </si>
  <si>
    <t>2006. évben várható kiadás</t>
  </si>
  <si>
    <t>További évek kiadásai</t>
  </si>
  <si>
    <t>Önkormányzaton belül megvalósuló projektek</t>
  </si>
  <si>
    <t xml:space="preserve">  - Belváros Rehabilitáció Tapolcán</t>
  </si>
  <si>
    <t xml:space="preserve">    1/2004.ROP 2.2.1.-2004-11-0007/36.</t>
  </si>
  <si>
    <t>Önkormányzaton kívül megvalósuló projektekhez</t>
  </si>
  <si>
    <t>hozzájárulás</t>
  </si>
  <si>
    <t xml:space="preserve">    Észak-Balatoni Kistérségi szilárd hulladék </t>
  </si>
  <si>
    <t xml:space="preserve">    kezelési rendszer - önkormányzati önrésze</t>
  </si>
  <si>
    <t xml:space="preserve">  - Információs technológia alkalmazása a Kazinczy</t>
  </si>
  <si>
    <t>PHARE - OM</t>
  </si>
  <si>
    <t>(ESZA Kht.)</t>
  </si>
  <si>
    <t xml:space="preserve">    HU0201-05-01-0069</t>
  </si>
  <si>
    <r>
      <t xml:space="preserve">    </t>
    </r>
    <r>
      <rPr>
        <i/>
        <sz val="10"/>
        <rFont val="Times New Roman"/>
        <family val="1"/>
      </rPr>
      <t xml:space="preserve">Ferenc Általános Iskolában </t>
    </r>
  </si>
  <si>
    <t>Ezer forintban!</t>
  </si>
  <si>
    <t>FORRÁSOK</t>
  </si>
  <si>
    <t>Előző év
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</si>
  <si>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</si>
  <si>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</si>
  <si>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</si>
  <si>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</si>
  <si>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</si>
  <si>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</si>
  <si>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</si>
  <si>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</si>
  <si>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</si>
  <si>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 xml:space="preserve">   1. Induló tőke (411.)</t>
  </si>
  <si>
    <t xml:space="preserve">   2. Tőkeváltozások (412.)</t>
  </si>
  <si>
    <t xml:space="preserve">   3. Értékelési tartalék (417.)</t>
  </si>
  <si>
    <t xml:space="preserve"> D) SAJÁT TŐKE ÖSSZESEN                                                           (63+64+65)</t>
  </si>
  <si>
    <t xml:space="preserve">      ebből - tárgyévi költségvetési tartalék elszámolása (4211.)</t>
  </si>
  <si>
    <t xml:space="preserve">              - előző év(ek) költségvetési tartalékának elszámolása (4214.)</t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</si>
  <si>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</si>
  <si>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</si>
  <si>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</si>
  <si>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</si>
  <si>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                                       (67+70+71+72+73)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</si>
  <si>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</si>
  <si>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</si>
  <si>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</si>
  <si>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</si>
  <si>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</si>
  <si>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</si>
  <si>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</si>
  <si>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</si>
  <si>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</si>
  <si>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</si>
  <si>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</si>
  <si>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</si>
  <si>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</si>
  <si>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                        (83+84+85+86+87+88)</t>
  </si>
  <si>
    <t xml:space="preserve">   1. Rövid lejáratú kölcsönök (4561., 4571.)</t>
  </si>
  <si>
    <t xml:space="preserve">   2. Rövid lejáratú hitelek (4511., 4521., 4531., 4541.)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</si>
  <si>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</si>
  <si>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</si>
  <si>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 xml:space="preserve">    Ebből: - váltótartozások (444.)</t>
  </si>
  <si>
    <t xml:space="preserve">              - munkavállalókkal szembeni különféle kötelezettségek (445.)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</si>
  <si>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</si>
  <si>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</si>
  <si>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</si>
  <si>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támogatási program miatti miatti kötelezettségek (4491.)</t>
  </si>
  <si>
    <t xml:space="preserve">              - szabálytalan kifizetések miatti kötelezettségek (4492.)</t>
  </si>
  <si>
    <t xml:space="preserve">              - garancia- és kezességvállalásból származó kötelezettségek (4493.)</t>
  </si>
  <si>
    <t xml:space="preserve">              - hosszú lejáratra kapott kölcsönök következő évet terhelő 
                 törlesztő részletei (4351-ből, 4361-ből)</t>
  </si>
  <si>
    <t>0 fő</t>
  </si>
  <si>
    <t xml:space="preserve">              - felhalmozási célú kötvénykibocsátásból származó tartozások 
                 következő évet terhelő törlesztő részletei (4341-ből)</t>
  </si>
  <si>
    <t xml:space="preserve">              - beruházási, fejlesztési hitelek következő évet terhelő törlesztő részletei 
                 (43111-ből, 4321-ből, 4331-ből)</t>
  </si>
  <si>
    <t xml:space="preserve"> II. Rövid lejáratú kötelezettségek összesen                                      (90+91+92+95)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</si>
  <si>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</si>
  <si>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</si>
  <si>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</si>
  <si>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</si>
  <si>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>Záró pénzkészlet 2006.december 31-én                                                                                     Ebből:</t>
  </si>
  <si>
    <t xml:space="preserve">       Ebből: - Költségvetésen kívüli letéti elszámolások (488-ból)</t>
  </si>
  <si>
    <t xml:space="preserve"> </t>
  </si>
  <si>
    <t xml:space="preserve">                 - Nemzetközi támogatási programok deviza elszámolása (488-ból)</t>
  </si>
  <si>
    <t>III. Egyéb passzív pénzügyi elszámolások összesen                              (114+...+117)</t>
  </si>
  <si>
    <t>F) KÖTELEZETTSÉGEK ÖSSZESEN                                              (89+113+120)</t>
  </si>
  <si>
    <t>FORRÁSOK ÖSSZESEN                                                                 (66+82+121)</t>
  </si>
  <si>
    <r>
      <t xml:space="preserve">   1. Költségvetési tartalék elszámolása (4211., 4214.)                                  </t>
    </r>
    <r>
      <rPr>
        <b/>
        <sz val="9"/>
        <rFont val="Times New Roman CE"/>
        <family val="1"/>
      </rPr>
      <t>(68+69)</t>
    </r>
  </si>
  <si>
    <r>
      <t xml:space="preserve">   1. Vállalkozási tartalék elszámolása  (4221., 4224.)                                    </t>
    </r>
    <r>
      <rPr>
        <b/>
        <sz val="9"/>
        <rFont val="Times New Roman CE"/>
        <family val="1"/>
      </rPr>
      <t>(76+77)</t>
    </r>
  </si>
  <si>
    <r>
      <t xml:space="preserve">   3. Kötelezettségek áruszállításból és szolgáltatásból (szállítók) (441-443.)   </t>
    </r>
    <r>
      <rPr>
        <b/>
        <sz val="9"/>
        <rFont val="Times New Roman CE"/>
        <family val="1"/>
      </rPr>
      <t>(93+94)</t>
    </r>
  </si>
  <si>
    <r>
      <t xml:space="preserve">   4. Egyéb </t>
    </r>
    <r>
      <rPr>
        <sz val="8"/>
        <rFont val="Times New Roman CE"/>
        <family val="1"/>
      </rPr>
      <t>rövid lejáratú kötelezettségek (</t>
    </r>
    <r>
      <rPr>
        <sz val="7"/>
        <rFont val="Times New Roman CE"/>
        <family val="1"/>
      </rPr>
      <t>43-ból, 444., 445., 446., 447., 448., 449., 4551.) (</t>
    </r>
    <r>
      <rPr>
        <b/>
        <sz val="7"/>
        <rFont val="Times New Roman CE"/>
        <family val="1"/>
      </rPr>
      <t>96+…112</t>
    </r>
    <r>
      <rPr>
        <sz val="7"/>
        <rFont val="Times New Roman CE"/>
        <family val="1"/>
      </rPr>
      <t>)</t>
    </r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</si>
  <si>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</si>
  <si>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</si>
  <si>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>31.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</si>
  <si>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</si>
  <si>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- tárgyévi költségvetést terhelő egyéb rövid lejáratú kötelezettségek </t>
    </r>
    <r>
      <rPr>
        <sz val="8"/>
        <rFont val="Times New Roman CE"/>
        <family val="1"/>
      </rPr>
      <t>(4499-ből</t>
    </r>
    <r>
      <rPr>
        <sz val="9"/>
        <rFont val="Times New Roman CE"/>
        <family val="1"/>
      </rPr>
      <t xml:space="preserve">) </t>
    </r>
  </si>
  <si>
    <r>
      <t xml:space="preserve">   - tárgyévet követő évet terhelő egyéb rövid lejáratú kötelezettségek (</t>
    </r>
    <r>
      <rPr>
        <sz val="8"/>
        <rFont val="Times New Roman CE"/>
        <family val="1"/>
      </rPr>
      <t>4499-ből)</t>
    </r>
    <r>
      <rPr>
        <sz val="9"/>
        <rFont val="Times New Roman CE"/>
        <family val="1"/>
      </rPr>
      <t xml:space="preserve"> </t>
    </r>
  </si>
  <si>
    <r>
      <t xml:space="preserve">   - egyéb különféle kötelezettségek </t>
    </r>
    <r>
      <rPr>
        <sz val="8"/>
        <rFont val="Times New Roman CE"/>
        <family val="1"/>
      </rPr>
      <t>(4499-ből)</t>
    </r>
  </si>
  <si>
    <t>ESZKÖZÖK</t>
  </si>
  <si>
    <t>Előző év   (nyitó)</t>
  </si>
  <si>
    <t xml:space="preserve">   1. Alapítás-átszervezés aktivált értéke  (1111., 1121.)</t>
  </si>
  <si>
    <t>01</t>
  </si>
  <si>
    <t xml:space="preserve">   2. Kísérleti fejlesztés aktivált értéke  (1112., 1122.)</t>
  </si>
  <si>
    <t>02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</si>
  <si>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</si>
  <si>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</si>
  <si>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</si>
  <si>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</si>
  <si>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                                                                            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</si>
  <si>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</si>
  <si>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</si>
  <si>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</si>
  <si>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</si>
  <si>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</si>
  <si>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</si>
  <si>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</si>
  <si>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II. Tárgyi eszközök összesen                                                                                   (08+..+15)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</si>
  <si>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</si>
  <si>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</si>
  <si>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</si>
  <si>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</si>
  <si>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</si>
  <si>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</si>
  <si>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>III. Befektetett pénzügyi eszközök összesen                                                         (17+..+22)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</si>
  <si>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</si>
  <si>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</si>
  <si>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</si>
  <si>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</si>
  <si>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</si>
  <si>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>IV. Üzemeltetésre, kezelésre átadott, koncesszióba adott vagyonkezelésbe vett eszközök (24+…+28)</t>
  </si>
  <si>
    <t>A) BEFEKTETETT ESZKÖZÖK ÖSSZESEN                                               (07+16+23+29)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</si>
  <si>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</si>
  <si>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</si>
  <si>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</si>
  <si>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</si>
  <si>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</si>
  <si>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</si>
  <si>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</si>
  <si>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</si>
  <si>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</si>
  <si>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</si>
  <si>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</si>
  <si>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</si>
  <si>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egyéb hosszúlejáratú követelésekből a mérlegfordulónapot követő egy éven 
                       belül esedékes részletek (195-ből)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</si>
  <si>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</si>
  <si>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</si>
  <si>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                    - garancia- és kezességvállalásból származó követelések (2873.)</t>
  </si>
  <si>
    <t xml:space="preserve"> II. Követelések összesen                                                                                (38+39+40+41)</t>
  </si>
  <si>
    <t xml:space="preserve">Egyéb bevétel </t>
  </si>
  <si>
    <t>Szoc.segélyek támogat.(közl.ktg.,otthonteremtő támogat,tartásdíj)</t>
  </si>
  <si>
    <t>Jövedelemkül.mérséklés pótelőirányzata</t>
  </si>
  <si>
    <t>Gyep, legelő, szántó értékesítése</t>
  </si>
  <si>
    <t xml:space="preserve">   1. Egyéb részesedés (2951., 298-ból)</t>
  </si>
  <si>
    <t xml:space="preserve"> III. Értékpapírok összesen                                                                                          (48+49)</t>
  </si>
  <si>
    <t xml:space="preserve">   1. Pénztárak, csekkek, betétkönyvek  (33.)</t>
  </si>
  <si>
    <t xml:space="preserve">   2. Költségvetési bankszámlák  (34.)</t>
  </si>
  <si>
    <t xml:space="preserve">   3. Elszámolási számlák  (35.)</t>
  </si>
  <si>
    <t xml:space="preserve">   4. Idegen pénzeszközök számlái  (36.)</t>
  </si>
  <si>
    <t xml:space="preserve"> IV. Pénzeszközök összesen                                                                          (51+52+53+54)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</si>
  <si>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</si>
  <si>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</si>
  <si>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</si>
  <si>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</si>
  <si>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                                   (56+57+58+59)</t>
  </si>
  <si>
    <t>B) FORGÓESZKÖZÖK ÖSSZESEN                                                    (37+47+50+55+60)</t>
  </si>
  <si>
    <t>ESZKÖZÖK ÖSSZESEN                                                                                             (30+61)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</si>
  <si>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</si>
  <si>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</si>
  <si>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>2006.XII.31. adósságállomány</t>
  </si>
  <si>
    <t>2007. évi esedékes teljesítése</t>
  </si>
  <si>
    <t>felhalmozási célú hitel</t>
  </si>
  <si>
    <t>Cím</t>
  </si>
  <si>
    <t>Megnevezés</t>
  </si>
  <si>
    <t>Intézményi saját bevételek</t>
  </si>
  <si>
    <t>Kertvárosi Óvoda</t>
  </si>
  <si>
    <t>Szivárvány Óvoda</t>
  </si>
  <si>
    <t>Barackvirág Óvoda</t>
  </si>
  <si>
    <t>Bárdos Lajos Általános Iskola</t>
  </si>
  <si>
    <t>Batsányi János Általános Iskola</t>
  </si>
  <si>
    <t>Kazinczy Ferenc Általános Iskola</t>
  </si>
  <si>
    <t>Diákotthon és Kollégium</t>
  </si>
  <si>
    <t>Városi Könyvtár és Múzeum</t>
  </si>
  <si>
    <t>Városi Kórház és Rendelőintézet</t>
  </si>
  <si>
    <t>Polgármesteri Hivatal folyó bevételei</t>
  </si>
  <si>
    <t>Temető bevétel</t>
  </si>
  <si>
    <t>Családi rendezvény</t>
  </si>
  <si>
    <t xml:space="preserve">Bérleti díj eseti, tartós </t>
  </si>
  <si>
    <t>Kiszámlázott ÁFA</t>
  </si>
  <si>
    <t>Kamatbevétel</t>
  </si>
  <si>
    <t>Egyéb helyiségek bérbeadása (üzletek)</t>
  </si>
  <si>
    <t>Eszközhasználati díj</t>
  </si>
  <si>
    <t>Önkormányzatok sajátos műk.bevét.</t>
  </si>
  <si>
    <t>Környezetvédelmi bírság</t>
  </si>
  <si>
    <t>Felhalmozási és tőkejellegű bevételek</t>
  </si>
  <si>
    <t>Épületek, építmények értékesítése</t>
  </si>
  <si>
    <t>Telekeladás</t>
  </si>
  <si>
    <t>Felhasználás 2006.XII. 31-ig</t>
  </si>
  <si>
    <t>Felhalm.és tőkejellegű bevételek össz.</t>
  </si>
  <si>
    <t>Állami támogatás</t>
  </si>
  <si>
    <t>OEP TÁMOGATÁS ÖSSZESEN:</t>
  </si>
  <si>
    <t>Pénzmaradvány</t>
  </si>
  <si>
    <t>BEVÉTELEK ÖSSZESEN:</t>
  </si>
  <si>
    <t xml:space="preserve">                     - magánszemélyek komm.adója</t>
  </si>
  <si>
    <t xml:space="preserve">                     - idegenforgalmi adó</t>
  </si>
  <si>
    <t>Átengedett központi adók</t>
  </si>
  <si>
    <t xml:space="preserve">                    - személyi jövedelemadó</t>
  </si>
  <si>
    <t xml:space="preserve">                    - gépjárműadó</t>
  </si>
  <si>
    <t>Egyéb sajátos bevétel</t>
  </si>
  <si>
    <t>Önkormányzat sajátos mük.bevét. össz.</t>
  </si>
  <si>
    <t>OEP támogatás</t>
  </si>
  <si>
    <t>Alcím</t>
  </si>
  <si>
    <t xml:space="preserve">       Személyi juttatás</t>
  </si>
  <si>
    <t xml:space="preserve">       TB. járulék</t>
  </si>
  <si>
    <t xml:space="preserve">       Munkadói járulék</t>
  </si>
  <si>
    <t xml:space="preserve">       Eü. Hozzájárulás</t>
  </si>
  <si>
    <t xml:space="preserve">       Ellátottak pénzbeni juttatása</t>
  </si>
  <si>
    <t xml:space="preserve">       Dologi kiadás</t>
  </si>
  <si>
    <t xml:space="preserve">       Felhalmozási kiadás</t>
  </si>
  <si>
    <t>1 Alcim  összesen:</t>
  </si>
  <si>
    <t>2 Alcim  összesen:</t>
  </si>
  <si>
    <t xml:space="preserve">KERTVÁROSI ÓVODA                  </t>
  </si>
  <si>
    <t>3 Alcim  összesen:</t>
  </si>
  <si>
    <t xml:space="preserve">SZIVÁRVÁNY ÓVODA </t>
  </si>
  <si>
    <t>4 Alcim  összesen:</t>
  </si>
  <si>
    <t xml:space="preserve">BARACKVIRÁG ÓVODA </t>
  </si>
  <si>
    <t>5 Alcim  összesen:</t>
  </si>
  <si>
    <t>Óvodák összesen:</t>
  </si>
  <si>
    <t>BÁRDOS LAJOS ÁLT. ISK.</t>
  </si>
  <si>
    <t>6 Alcim  összesen:</t>
  </si>
  <si>
    <t>BATSÁNYI JÁNOS ÁLT. ISK.</t>
  </si>
  <si>
    <t>7 Alcim  összesen:</t>
  </si>
  <si>
    <t>KAZINCZY FERENC ÁLT. ISK.</t>
  </si>
  <si>
    <t>8 Alcim  összesen:</t>
  </si>
  <si>
    <t>9 Alcim  összesen:</t>
  </si>
  <si>
    <t xml:space="preserve">        ÁLTALÁNOS ISK.ÖSSZ.</t>
  </si>
  <si>
    <t>DIÁKOTTHON ÉS KOLLÉGIUM</t>
  </si>
  <si>
    <r>
      <t xml:space="preserve">       </t>
    </r>
    <r>
      <rPr>
        <sz val="9"/>
        <rFont val="Times New Roman CE"/>
        <family val="1"/>
      </rPr>
      <t>Átadott pénzeszköz</t>
    </r>
  </si>
  <si>
    <t>10 Alcim  összesen:</t>
  </si>
  <si>
    <r>
      <t xml:space="preserve">       </t>
    </r>
    <r>
      <rPr>
        <sz val="9"/>
        <color indexed="8"/>
        <rFont val="Times New Roman CE"/>
        <family val="0"/>
      </rPr>
      <t>Műk.célra átadott pénzeszk.</t>
    </r>
  </si>
  <si>
    <t xml:space="preserve">       Felhalm.célra átadott pénzeszk. </t>
  </si>
  <si>
    <t xml:space="preserve">       Műk.célra átadott pénzeszk.</t>
  </si>
  <si>
    <t>1 Cim  összesen:</t>
  </si>
  <si>
    <t xml:space="preserve">NEVELÉSI TANÁCSADÓ </t>
  </si>
  <si>
    <t>2 Cim  összesen:</t>
  </si>
  <si>
    <t xml:space="preserve">       Felújítás</t>
  </si>
  <si>
    <t>VÁROSÜZEMELTETÉSI FELADATOK</t>
  </si>
  <si>
    <t>Építési és települ. fej. fel.</t>
  </si>
  <si>
    <t>Közvilágítási feladatai</t>
  </si>
  <si>
    <t>Települési vízellátási fel.</t>
  </si>
  <si>
    <t>Vízrendezés, belvízm. fel.</t>
  </si>
  <si>
    <t>Parkfenntartás feladatai</t>
  </si>
  <si>
    <t xml:space="preserve">    - Személyi juttatás</t>
  </si>
  <si>
    <t xml:space="preserve">    - TB járulék</t>
  </si>
  <si>
    <t xml:space="preserve">    - Eü. járulék</t>
  </si>
  <si>
    <t xml:space="preserve">    - Munkaadói járulék</t>
  </si>
  <si>
    <t xml:space="preserve">    - Dologi kiadás</t>
  </si>
  <si>
    <t xml:space="preserve">Egyéb városgazdálk. fel. </t>
  </si>
  <si>
    <t>Házkezelési feladatai</t>
  </si>
  <si>
    <t>Állateü-i feladatai</t>
  </si>
  <si>
    <t>Utak, hídak feladatai</t>
  </si>
  <si>
    <t>Temetőfenntartás feladatai</t>
  </si>
  <si>
    <t>Polg. Hiv. igazgatási feladat</t>
  </si>
  <si>
    <t>Szociális ellátás feladatai</t>
  </si>
  <si>
    <t>Sporttevékenység feladatai</t>
  </si>
  <si>
    <t>Intézményi vagyonbizt. fel.</t>
  </si>
  <si>
    <t>Polgári Védelem feladatai</t>
  </si>
  <si>
    <t>Cigány Kisebbs. Önk. fel.</t>
  </si>
  <si>
    <t>Német Kisebbs. Önk. fel.</t>
  </si>
  <si>
    <t>Tourinform Iroda feladatai</t>
  </si>
  <si>
    <t>Vállalkozói Iroda feladatai</t>
  </si>
  <si>
    <t>Intézmények nyári karb.tart. fel.</t>
  </si>
  <si>
    <t>Tartalékok</t>
  </si>
  <si>
    <t>Cim</t>
  </si>
  <si>
    <t>Rendes</t>
  </si>
  <si>
    <t>Rendkivüli</t>
  </si>
  <si>
    <t>bevétel</t>
  </si>
  <si>
    <t>Működési bevételek</t>
  </si>
  <si>
    <t>int. működési bevétel</t>
  </si>
  <si>
    <t>önkormányzat költségvetési támogatása</t>
  </si>
  <si>
    <t>Felhalmozási célú bevétel</t>
  </si>
  <si>
    <t>tárgyi eszköz imm. értékesítés</t>
  </si>
  <si>
    <t>Bevételek főösszege:</t>
  </si>
  <si>
    <t>kiadás</t>
  </si>
  <si>
    <t>Működési kiadások</t>
  </si>
  <si>
    <t>személyi juttatások</t>
  </si>
  <si>
    <t>társadalom biztosítási járulék</t>
  </si>
  <si>
    <t>munkaadói járulék</t>
  </si>
  <si>
    <t>eü. hozzájárulás</t>
  </si>
  <si>
    <t>dologi kiadások</t>
  </si>
  <si>
    <t>ellátottak pénzbeni juttatása</t>
  </si>
  <si>
    <t>Felhalmozási célú kiadások</t>
  </si>
  <si>
    <t>felhalmozási kiadás</t>
  </si>
  <si>
    <t>felújítási kiadás</t>
  </si>
  <si>
    <t>Kiadások főösszege: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</si>
  <si>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</si>
  <si>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</si>
  <si>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</si>
  <si>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</si>
  <si>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</si>
  <si>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</si>
  <si>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</si>
  <si>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</si>
  <si>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</si>
  <si>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</si>
  <si>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</si>
  <si>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Beruházások</t>
  </si>
  <si>
    <t xml:space="preserve">                                 idegenforgalmi adó</t>
  </si>
  <si>
    <t xml:space="preserve">                                 kommunális adó</t>
  </si>
  <si>
    <t>Hiteltörlesztés és kamat</t>
  </si>
  <si>
    <t xml:space="preserve">Támogatások </t>
  </si>
  <si>
    <t>Felújítás</t>
  </si>
  <si>
    <t>Beruházás</t>
  </si>
  <si>
    <t xml:space="preserve">     - Személyi juttatás</t>
  </si>
  <si>
    <t xml:space="preserve">     - TB járulék</t>
  </si>
  <si>
    <t xml:space="preserve">     - Eü. járulék</t>
  </si>
  <si>
    <t xml:space="preserve">     - Munkaadói járulék</t>
  </si>
  <si>
    <t xml:space="preserve">     - Dologi kiadás</t>
  </si>
  <si>
    <t xml:space="preserve">     - Hiteltörlesztés és kamat</t>
  </si>
  <si>
    <t xml:space="preserve">     - Támogatás</t>
  </si>
  <si>
    <t xml:space="preserve">     - Átadott pénzeszköz:  működési célú</t>
  </si>
  <si>
    <t xml:space="preserve">     - Felújítás</t>
  </si>
  <si>
    <t xml:space="preserve">     - Beruházás</t>
  </si>
  <si>
    <t xml:space="preserve">     - Tartalék</t>
  </si>
  <si>
    <t xml:space="preserve">     - Ellátottak pénzbeni juttatása</t>
  </si>
  <si>
    <t>Egyéb bevételek összesen</t>
  </si>
  <si>
    <t>Összes bevétel</t>
  </si>
  <si>
    <t>Függő bevételek</t>
  </si>
  <si>
    <t>Korrigált nyitó pénzkészlet</t>
  </si>
  <si>
    <t>BEVÉTELEK ÖSSZESEN</t>
  </si>
  <si>
    <t xml:space="preserve">            működési kiadása                  </t>
  </si>
  <si>
    <t>26.</t>
  </si>
  <si>
    <t>27.</t>
  </si>
  <si>
    <t>28.</t>
  </si>
  <si>
    <t>Codex Kft. 2007.évi Kalendárium</t>
  </si>
  <si>
    <t>Lovasbajnokság támogatása</t>
  </si>
  <si>
    <t>Bíztatás Alapítvány</t>
  </si>
  <si>
    <t>Tömegsport Alapítvány</t>
  </si>
  <si>
    <t>Diszel Szüreti felvonulás</t>
  </si>
  <si>
    <t>Aknaszkatinai Óvoda támogatása</t>
  </si>
  <si>
    <t>29.</t>
  </si>
  <si>
    <t>30.</t>
  </si>
  <si>
    <t>Vm-i Sporttanács: Szalay Gyöngyi pályafutásáról szóló könyv kiad.támogat.</t>
  </si>
  <si>
    <t>Badygard King SE.</t>
  </si>
  <si>
    <t xml:space="preserve">            felhalmozási kiadása</t>
  </si>
  <si>
    <t>Cím kiadásai összesen</t>
  </si>
  <si>
    <t>ebből: műk.célú pe.átadás</t>
  </si>
  <si>
    <t xml:space="preserve"> Cím  hitel törleszt.és kamatok</t>
  </si>
  <si>
    <t>24.</t>
  </si>
  <si>
    <t>25.</t>
  </si>
  <si>
    <t xml:space="preserve"> Cím  fejlesztési kiadások</t>
  </si>
  <si>
    <t xml:space="preserve">  Függő kiadások</t>
  </si>
  <si>
    <t>KIADÁSOK ÖSSZESEN</t>
  </si>
  <si>
    <t>KIADÁSOK</t>
  </si>
  <si>
    <t>Köztisztasági feladatai</t>
  </si>
  <si>
    <t xml:space="preserve">  Záró pénzkészlet </t>
  </si>
  <si>
    <t>önkormányzat sajátos  bevétele</t>
  </si>
  <si>
    <t xml:space="preserve">    - Pénzeszköz átadás</t>
  </si>
  <si>
    <t xml:space="preserve">    - Felhalmozási kiadás</t>
  </si>
  <si>
    <t>ÁFA és egyéb kiadások</t>
  </si>
  <si>
    <t>likvid-hitel kiadásai</t>
  </si>
  <si>
    <t>hitelek kiadásai</t>
  </si>
  <si>
    <t>BEVÉTELEK</t>
  </si>
  <si>
    <t>Önálló intézmények összesen</t>
  </si>
  <si>
    <t>Részben önálló intézmények összesen</t>
  </si>
  <si>
    <t>Intézményi étkeztetés (ÁFA nélkül)</t>
  </si>
  <si>
    <t>Működési bevételek összesen</t>
  </si>
  <si>
    <t xml:space="preserve">                                 építményadó</t>
  </si>
  <si>
    <t>Nevelési Tanácsadó műk.hozzájárulás</t>
  </si>
  <si>
    <t xml:space="preserve">Önkormányzat sajátos műk. bevételei össz.           </t>
  </si>
  <si>
    <t>Egyéb saját bevételek összesen</t>
  </si>
  <si>
    <t>11 Alcím összesen:</t>
  </si>
  <si>
    <t>VÁROSI KÓRHÁZ  és RENDELŐINTÉZET</t>
  </si>
  <si>
    <t>Intézményi étkeztetés</t>
  </si>
  <si>
    <t xml:space="preserve">                     - építményadó</t>
  </si>
  <si>
    <t>26 fő</t>
  </si>
  <si>
    <t>11 fő</t>
  </si>
  <si>
    <t>ÖSSZESEN:</t>
  </si>
  <si>
    <t>Városi szennyvíztelep fenntart.felad.</t>
  </si>
  <si>
    <t>18 fő</t>
  </si>
  <si>
    <t>Intézményi  kiadások 3.sz.mell.</t>
  </si>
  <si>
    <t>Előző évi megtérülés</t>
  </si>
  <si>
    <t xml:space="preserve"> BERUHÁZÁSOK ÖSSZESEN</t>
  </si>
  <si>
    <t xml:space="preserve">                                         gépjárműadó</t>
  </si>
  <si>
    <t>Széchenyi István Szakképző Iskola</t>
  </si>
  <si>
    <t>Függő bevétel</t>
  </si>
  <si>
    <t>Bevételek összege:</t>
  </si>
  <si>
    <t>Kiadások összege:</t>
  </si>
  <si>
    <t>Függő kiadás</t>
  </si>
  <si>
    <t xml:space="preserve">       Pénzeszköz átadás</t>
  </si>
  <si>
    <t>Batsányi János Gimnázium és Szakképző Iskola</t>
  </si>
  <si>
    <t>Szociális és Eü. Alapellátási Intézet</t>
  </si>
  <si>
    <t xml:space="preserve">ÖNÁLLÓAN GAZDÁLKODÓ INTÉZMÉNYEK </t>
  </si>
  <si>
    <t>1-2 Cim  összesen:</t>
  </si>
  <si>
    <t>3. Cím</t>
  </si>
  <si>
    <t>12 Alcím összesen:</t>
  </si>
  <si>
    <t>13 Alcim  összesen:</t>
  </si>
  <si>
    <t>BATSÁNYI JÁNOS GIMN. és SZAKKÉPZŐ ISK.</t>
  </si>
  <si>
    <t xml:space="preserve">SZÉCHENYI ISTVÁN SZAKKÉPZŐ ISK. </t>
  </si>
  <si>
    <t xml:space="preserve">SZOCIÁLIS EÜ. ALAPELLÁTÁSI INT. </t>
  </si>
  <si>
    <t>3 Cim  összesen:</t>
  </si>
  <si>
    <t xml:space="preserve">       Felhalm.célra  átadott pénzeszköz</t>
  </si>
  <si>
    <t xml:space="preserve">       Működésre átadott pénzeszköz</t>
  </si>
  <si>
    <t xml:space="preserve">Pénzkészlet </t>
  </si>
  <si>
    <t>Nemzetközi kapcsolatok</t>
  </si>
  <si>
    <t>Közhaszn.foglalk.,utáni támogatás</t>
  </si>
  <si>
    <t>Veszprém Megyei Önkormányzat -Tourinform Iroda -</t>
  </si>
  <si>
    <t>Pályázat - létszámcsökkentésre -</t>
  </si>
  <si>
    <t>Városi Kórház és Rendelőintézet - átvett pénzeszk.</t>
  </si>
  <si>
    <t>1-3.</t>
  </si>
  <si>
    <t>23.</t>
  </si>
  <si>
    <t>RÉSZBEN ÖNÁLLÓAN GAZD.INTÉZMÉNYEK</t>
  </si>
  <si>
    <t>RÉSZB.ÖNÁLLÓAN GAZD. INTÉZMÉNYEK ÖSSZ.</t>
  </si>
  <si>
    <t>működési hitel</t>
  </si>
  <si>
    <t>Szász Márton Általános Művelődési Központ</t>
  </si>
  <si>
    <t>Parkolók megváltása</t>
  </si>
  <si>
    <t>Tourinform Iroda bevétele</t>
  </si>
  <si>
    <t>Lakbér bevétel</t>
  </si>
  <si>
    <t>Önkormányzatok költségvetési támogatása</t>
  </si>
  <si>
    <t xml:space="preserve">  - Normatív támogatások</t>
  </si>
  <si>
    <t xml:space="preserve">  - Központosított előirányzatok</t>
  </si>
  <si>
    <t xml:space="preserve">  - Normatív kötött felhasználású támogatások</t>
  </si>
  <si>
    <t>23 fő</t>
  </si>
  <si>
    <t>45 fő</t>
  </si>
  <si>
    <t>54 fő</t>
  </si>
  <si>
    <t>28 fő</t>
  </si>
  <si>
    <t>SZÁSZ MÁRTON  ÁLT. MŰVELŐDÉSI KÖZPONT</t>
  </si>
  <si>
    <t xml:space="preserve">  - normatív támogatások</t>
  </si>
  <si>
    <t xml:space="preserve">  - központosított előirányzatok</t>
  </si>
  <si>
    <t xml:space="preserve">  - normatív kötött felhasználású támogatások</t>
  </si>
  <si>
    <t>Parkolási díjbevétel</t>
  </si>
  <si>
    <t xml:space="preserve">Részben önálló intézmények </t>
  </si>
  <si>
    <t xml:space="preserve">Építésügyi bírság, </t>
  </si>
  <si>
    <t>Önkormányzati lakás értékesítése</t>
  </si>
  <si>
    <t>Céltámogatás - Kertvárosi és D-i városrész csatorna</t>
  </si>
  <si>
    <t>Házkezelés továbbszámlázott bevétel</t>
  </si>
  <si>
    <t>Önkormányzati lakás ért. (Kossuth u. 5.)</t>
  </si>
  <si>
    <t>TEKI támogatás - Kertvárosi és D-i városrész csatorna</t>
  </si>
  <si>
    <t>KÖVICE támogatás - Kertvárosi és D-i városrész csatorna</t>
  </si>
  <si>
    <t>Közhasznú dolgozók feladatai</t>
  </si>
  <si>
    <t>Közcélú dolgozók feladatai</t>
  </si>
  <si>
    <t>ebből: szociális kiadások</t>
  </si>
  <si>
    <t xml:space="preserve">            szoc.kiadások járuléka</t>
  </si>
  <si>
    <t>Közművelődés és oktatás</t>
  </si>
  <si>
    <t>56 fő</t>
  </si>
  <si>
    <t>12.</t>
  </si>
  <si>
    <t>22.</t>
  </si>
  <si>
    <t xml:space="preserve"> Cím  támogatások</t>
  </si>
  <si>
    <t xml:space="preserve"> Cím  felhalm.célú pe.átadás</t>
  </si>
  <si>
    <t xml:space="preserve"> Cím  tartalékok</t>
  </si>
  <si>
    <t xml:space="preserve"> Cím Polgármesteri Hivatal  kiadásai összesen</t>
  </si>
  <si>
    <t xml:space="preserve"> CÍM KIADÁSOK ÖSSZESEN</t>
  </si>
  <si>
    <t>48 fő</t>
  </si>
  <si>
    <t>céltámogatás</t>
  </si>
  <si>
    <t>2006.évi létszám javaslat         01.01-től</t>
  </si>
  <si>
    <t>2006.évi létszám javaslat         09.01-től</t>
  </si>
  <si>
    <t>268,5 fő</t>
  </si>
  <si>
    <t>324,5 fő</t>
  </si>
  <si>
    <t>40 fő</t>
  </si>
  <si>
    <t>49 fő</t>
  </si>
  <si>
    <t>57 fő</t>
  </si>
  <si>
    <t>433,0 fő</t>
  </si>
  <si>
    <t>Szemétszállítási díj bevétele</t>
  </si>
  <si>
    <t>Orvosi ügyelet épülete</t>
  </si>
  <si>
    <t>CÉDE támogatás III. ütem-hez</t>
  </si>
  <si>
    <t>Szennyvízcsatornázás II. ütem végszámla</t>
  </si>
  <si>
    <t>Szennyvízcsatornázás III. ütem</t>
  </si>
  <si>
    <t>Szent László utca burkolat felújítás</t>
  </si>
  <si>
    <t xml:space="preserve">Összevont Háziorvosi Rendelő építése </t>
  </si>
  <si>
    <t>Városi Mozi vetítés és hangtechnikai berendezések cseréje</t>
  </si>
  <si>
    <t>Szent László utca burkolat pályázati forrása</t>
  </si>
  <si>
    <t>Városi Kórház és Rendelőintézet (műk. célú )</t>
  </si>
  <si>
    <t>Kistérségi Társulás hozzájárulása építéshatósági feladatokhoz</t>
  </si>
  <si>
    <t>Egyéb bevétel (megelőleg.pály)</t>
  </si>
  <si>
    <t>Intézményi étkezés ÁFA-ja</t>
  </si>
  <si>
    <t>Üzletrész értékesítés</t>
  </si>
  <si>
    <t>Idegenfogalmi adó utáni támogatás többlete</t>
  </si>
  <si>
    <t>Üzletrész értékesítése</t>
  </si>
  <si>
    <t>Támogatásértékű működési bevétel</t>
  </si>
  <si>
    <t>Támogatásértékű felhalmozási bevétel</t>
  </si>
  <si>
    <t>Támogatásértékű működési bevétel összesen</t>
  </si>
  <si>
    <t>Intézményi támogatásértékű bevétel</t>
  </si>
  <si>
    <t>TÁMOGATÁSÉRTÉKŰ MŰKÖDÉSI BEVÉTEL ÖSSZESEN</t>
  </si>
  <si>
    <t>TÁMOGATÁSÉRTÉKŰ FELHALMOZÁSI BEVÉTEL ÖSSZESEN</t>
  </si>
  <si>
    <t>JÁRDÁNYI PÁL ALAPFOKÚ MŰVÉSZETOKTATÁSI INTÉZMÉNY</t>
  </si>
  <si>
    <t>13.</t>
  </si>
  <si>
    <t>20.</t>
  </si>
  <si>
    <t>21.</t>
  </si>
  <si>
    <t xml:space="preserve">Megnevezés </t>
  </si>
  <si>
    <t>Bárdos Lajos Általános Iskola infrastruktúra felújítás II.ütem (nyílászárók cseréje, homlokzatfelújítás) önrésze</t>
  </si>
  <si>
    <t>Kazinczy Ferenc Általános Iskola infrastruktúra felújítás I.ütem                           (magastető létesítése) önrésze</t>
  </si>
  <si>
    <t>Közbiztonsági, bűnmegelőzési program (figyelőkamera rendszer korszerűsítése)</t>
  </si>
  <si>
    <r>
      <t>Céltámogatás</t>
    </r>
    <r>
      <rPr>
        <sz val="10"/>
        <rFont val="Times New Roman CE"/>
        <family val="1"/>
      </rPr>
      <t xml:space="preserve"> - Kertvárosi és D-i városrész csatorna</t>
    </r>
  </si>
  <si>
    <r>
      <t>Hitel felvétele</t>
    </r>
    <r>
      <rPr>
        <sz val="10"/>
        <rFont val="Times New Roman CE"/>
        <family val="1"/>
      </rPr>
      <t xml:space="preserve">        - fejlesztési</t>
    </r>
  </si>
  <si>
    <t xml:space="preserve"> Cím  felújítási kiadások</t>
  </si>
  <si>
    <t xml:space="preserve">            felújítás</t>
  </si>
  <si>
    <t>Járdányi Pál Alapfokú Művészetoktatási Intézmény</t>
  </si>
  <si>
    <r>
      <t>Átengedett központi adó:</t>
    </r>
    <r>
      <rPr>
        <sz val="9"/>
        <rFont val="Times New Roman CE"/>
        <family val="1"/>
      </rPr>
      <t xml:space="preserve"> SZJA</t>
    </r>
  </si>
  <si>
    <t>Járdányi Pál Alapfokú Művészetoktatási Intézmény műk.hozzájárulás</t>
  </si>
  <si>
    <r>
      <t>OEP támogat.</t>
    </r>
    <r>
      <rPr>
        <sz val="9"/>
        <rFont val="Times New Roman CE"/>
        <family val="1"/>
      </rPr>
      <t xml:space="preserve">   Városi Kórház és Rendelőintézet</t>
    </r>
  </si>
  <si>
    <t xml:space="preserve">                           Szociális és Egészségügyi Alapellátási Intézet </t>
  </si>
  <si>
    <r>
      <t>Helyi adók:</t>
    </r>
    <r>
      <rPr>
        <sz val="9"/>
        <rFont val="Times New Roman CE"/>
        <family val="1"/>
      </rPr>
      <t xml:space="preserve">             iparűzési adó</t>
    </r>
  </si>
  <si>
    <t xml:space="preserve">Vendégfogadó díszpark kialakítása - Köztársaság tér </t>
  </si>
  <si>
    <t>Arany J.u., Batsányi J.u., Deák F.tér, Kisfaludy S. utca burkolat felújítása</t>
  </si>
  <si>
    <t>K-i és D-i városrész csatornázásához lakossági hozzájár. (II. és III. ütem)</t>
  </si>
  <si>
    <t>Foglalkoztatás egészségügy</t>
  </si>
  <si>
    <t xml:space="preserve">  5-9.CÍM</t>
  </si>
  <si>
    <t xml:space="preserve"> 4-25.CÍM</t>
  </si>
  <si>
    <t xml:space="preserve">    4-25.Cím Összesen</t>
  </si>
  <si>
    <t xml:space="preserve">    4-25. CÍM ÖSSZESEN:</t>
  </si>
  <si>
    <t xml:space="preserve">    1-25.Cím Összesen</t>
  </si>
  <si>
    <t xml:space="preserve">     1-25.CÍM ÖSSZESEN</t>
  </si>
  <si>
    <t>10-20.CÍM    KIADÁSAI  ÖSSZESEN:</t>
  </si>
  <si>
    <t>21-25.CÍM    KIADÁSAI ÖSSZESEN:</t>
  </si>
  <si>
    <t xml:space="preserve">    KIADÁSAI ÖSSZESEN:</t>
  </si>
  <si>
    <t xml:space="preserve">     4-19 CÍM ÖSSZESEN</t>
  </si>
  <si>
    <t xml:space="preserve">4  CÍM   </t>
  </si>
  <si>
    <t xml:space="preserve">  - 158Önkorm.pályázat tagi önrésze</t>
  </si>
  <si>
    <t>EU Magyar</t>
  </si>
  <si>
    <t>Állam</t>
  </si>
  <si>
    <t>2006. évi pénzmaradvány</t>
  </si>
  <si>
    <t xml:space="preserve">                               - működési </t>
  </si>
  <si>
    <r>
      <t>Helyi adók :</t>
    </r>
    <r>
      <rPr>
        <sz val="10"/>
        <rFont val="Times New Roman CE"/>
        <family val="1"/>
      </rPr>
      <t xml:space="preserve"> - iparűzési adó                                          </t>
    </r>
  </si>
  <si>
    <t>Felhalmozási célú pe.átvét.államháztartáson kívül</t>
  </si>
  <si>
    <t>Működési célú pe. átvét államháztartáson kívűl</t>
  </si>
  <si>
    <t>Felhalmozási célú pe.átvétel államháztartáson kívülről</t>
  </si>
  <si>
    <t>Felhalmozási célú pe. átvétel államháztartáson kívülről összesen</t>
  </si>
  <si>
    <t>Működési célú pe. átvétel államháztartáson kívülről összesen</t>
  </si>
  <si>
    <t>Működési célú pe. átvétel államháztartáson kívülről</t>
  </si>
  <si>
    <t>4-19.</t>
  </si>
  <si>
    <t>4-25.</t>
  </si>
  <si>
    <t>1-25.</t>
  </si>
  <si>
    <t>2006. évi bevétel</t>
  </si>
  <si>
    <t>2006. évi kiadás</t>
  </si>
  <si>
    <t>támogatás értékű működési bevétel</t>
  </si>
  <si>
    <t>működési célú átvett pe.államháztart.kívül</t>
  </si>
  <si>
    <t>támogatás értékű felhalmozási bevétel</t>
  </si>
  <si>
    <t>felhalmozási célú átvett pe.államháztart.kívül</t>
  </si>
  <si>
    <t>felhalmozási pénzmaradvány</t>
  </si>
  <si>
    <t>működési pénzmaradvány</t>
  </si>
  <si>
    <t>működési célú pénz átadás államháztart.kívül</t>
  </si>
  <si>
    <t>támogatás értékű felhalmozási kiadás</t>
  </si>
  <si>
    <t>Arany J.u., Batsányi J.u., Deák F.u., Kisfaludy S. utca burkolat felújítása</t>
  </si>
  <si>
    <t>44 fő</t>
  </si>
  <si>
    <t>38 fő</t>
  </si>
  <si>
    <t>53 fő</t>
  </si>
  <si>
    <t>429,0 fő</t>
  </si>
  <si>
    <t>területi kiegyenlítő támogatás</t>
  </si>
  <si>
    <t xml:space="preserve">         -  TEKI</t>
  </si>
  <si>
    <t xml:space="preserve">2006.évi eredeti előirányzat </t>
  </si>
  <si>
    <t xml:space="preserve">2006. évi eredeti előirányzat </t>
  </si>
  <si>
    <t>2006.évi eredeti előirányzat</t>
  </si>
  <si>
    <t>Tapolca-Diszel, szennyvízcsatorna lakossági hozzájárulás</t>
  </si>
  <si>
    <t>Tapolca-Diszel, szennyvízcsatorna beruházás</t>
  </si>
  <si>
    <t>Tapolcai Római Katolikus Egyházközség támogatása (Temetői kápolna felújítása)</t>
  </si>
  <si>
    <t>Szent Erzsébet Óvoda - működési támogatás</t>
  </si>
  <si>
    <t>Közművelődési feladatok támogatása</t>
  </si>
  <si>
    <t>Helyi autóbusz közlekedés - működ.támogat.</t>
  </si>
  <si>
    <t>Városi tömeg- és versenysport támogatása</t>
  </si>
  <si>
    <t>MÉDIA Közalapítvány</t>
  </si>
  <si>
    <t xml:space="preserve">  - Városi TV. Támogatása</t>
  </si>
  <si>
    <t xml:space="preserve">  - Tapolcai Újság</t>
  </si>
  <si>
    <t>Városi Rendezvénycsarnok és sporttelep fenntartásának támogatása</t>
  </si>
  <si>
    <t xml:space="preserve"> -ebből működési támogatás           26.000 eFt</t>
  </si>
  <si>
    <t>21.CÍM</t>
  </si>
  <si>
    <t xml:space="preserve">   TÁMOGATÁSOK ÖSSZESEN</t>
  </si>
  <si>
    <t>FELÚJÍTÁSOK</t>
  </si>
  <si>
    <t xml:space="preserve">Szivárvány Óvoda Dobó téri épületének felújítása I.ütem (tetőfelújítás, bádogozás) önrésze </t>
  </si>
  <si>
    <t>Városi Művelődési Központ színpad  átalakítás (lépcső, új bejárat)</t>
  </si>
  <si>
    <t>Polgármesteri Hivatal "A" épület tetőhéjazat javítás</t>
  </si>
  <si>
    <t>Tapolca-Diszel, Berek u. felújítás</t>
  </si>
  <si>
    <t>Halápi úti garázssorhoz vezető út felújítása</t>
  </si>
  <si>
    <t xml:space="preserve">Batsányi J. u. gyermekorvosi rendelő burkolat felújítás </t>
  </si>
  <si>
    <t xml:space="preserve">Nagyköz utca burkolat felújítás önrésze </t>
  </si>
  <si>
    <t>Berzsenyi Dániel utca burkolat felújítás önrésze</t>
  </si>
  <si>
    <t>Összesen</t>
  </si>
  <si>
    <t>Feladat elmaradás miatt és egyéb elvonás</t>
  </si>
  <si>
    <t>2006.évi bevétel</t>
  </si>
  <si>
    <t>kisebbségi önkorm.kv.támogatása</t>
  </si>
  <si>
    <t>önkormányzati támogatás</t>
  </si>
  <si>
    <t>működési célra átvett pénz</t>
  </si>
  <si>
    <t>pénzmaradvány működési célra</t>
  </si>
  <si>
    <t>2006.évi kiadás</t>
  </si>
  <si>
    <t>működési célú pénz átadás</t>
  </si>
  <si>
    <t>B  E V É T E L E K</t>
  </si>
  <si>
    <t>Sorsz.</t>
  </si>
  <si>
    <t>Önkormányzati tám.</t>
  </si>
  <si>
    <t>Átvett pénzeszköz</t>
  </si>
  <si>
    <t>Bevétel összesen</t>
  </si>
  <si>
    <t>K I A D Á S O K</t>
  </si>
  <si>
    <t>Személyi juttatás</t>
  </si>
  <si>
    <t>Tb.járulék</t>
  </si>
  <si>
    <t>Eü.járulék</t>
  </si>
  <si>
    <t>Munkaadói járulék</t>
  </si>
  <si>
    <t>Dologi kiadás</t>
  </si>
  <si>
    <t>Kiadás összesen</t>
  </si>
  <si>
    <t>Saját bevétel</t>
  </si>
  <si>
    <t>Műk.célú pe.átadás</t>
  </si>
  <si>
    <t>2006. évi eredeti előirányzat</t>
  </si>
  <si>
    <t>Pénzmaradvány felhalmozási célra</t>
  </si>
  <si>
    <t>Polgármesteri Hivatal műk.célú pe.átvét.</t>
  </si>
  <si>
    <t>Tapolca, III.ütem céltám.</t>
  </si>
  <si>
    <t xml:space="preserve">BFT támogatás - szennyvízcsatorna </t>
  </si>
  <si>
    <t>BFT támogatás - Kossuth L.út diszburkolat</t>
  </si>
  <si>
    <t>Tapolca-Diszel, Miklós út 9.</t>
  </si>
  <si>
    <t>Működési célú  pe.átadás</t>
  </si>
  <si>
    <t>Tapolca-Diszel, Miklós u. 9.</t>
  </si>
  <si>
    <t>Kossuth L.u., Juhász Gy.u. körforgalom</t>
  </si>
  <si>
    <t>Trianoni Emlékmű - harangozó szerkezet</t>
  </si>
  <si>
    <t>Intézményi beruházások</t>
  </si>
  <si>
    <t xml:space="preserve"> BERUHÁZÁSOK MINDÖSSZESEN</t>
  </si>
  <si>
    <t>Osztalékból, hozamból szárm.bev.pm.</t>
  </si>
  <si>
    <t>Balaton-Isover Vívóklub</t>
  </si>
  <si>
    <t>Városi Diáksport</t>
  </si>
  <si>
    <t xml:space="preserve">TIAC-Honvéd </t>
  </si>
  <si>
    <t>Diszel Sportegyesület</t>
  </si>
  <si>
    <t>Tapolca Városi Sportegyesület</t>
  </si>
  <si>
    <t xml:space="preserve">  - Sakk Szakosztály</t>
  </si>
  <si>
    <t xml:space="preserve">  - Női Kézilabda Szakosztály</t>
  </si>
  <si>
    <t xml:space="preserve">  - Férfi Kézilabda Szakosztály</t>
  </si>
  <si>
    <t xml:space="preserve">  - Teke Szakosztály</t>
  </si>
  <si>
    <t xml:space="preserve">  - Karate Szakosztály</t>
  </si>
  <si>
    <t xml:space="preserve">  - Szabadidő Sport (röplabda, kerékpár)</t>
  </si>
  <si>
    <t xml:space="preserve">  - Futó Szakosztály</t>
  </si>
  <si>
    <t xml:space="preserve">  - Tenisz Szakosztály</t>
  </si>
  <si>
    <t xml:space="preserve">  - Természetjáró Szakosztály</t>
  </si>
  <si>
    <t xml:space="preserve">  - Labdarugó Szakosztály</t>
  </si>
  <si>
    <t xml:space="preserve">  - Lovas Szakosztály</t>
  </si>
  <si>
    <t xml:space="preserve">  - Kosárlabda Szakosztály</t>
  </si>
  <si>
    <t>Tapolcai Honvéd Sport Egyesület</t>
  </si>
  <si>
    <t xml:space="preserve">  - Tájfutó Szakosztály</t>
  </si>
  <si>
    <t xml:space="preserve">  - Női Labdarugó Szakosztály</t>
  </si>
  <si>
    <t>Tapolcai Futtball Kör SE</t>
  </si>
  <si>
    <t>Városi Sportiskola</t>
  </si>
  <si>
    <t xml:space="preserve">  - Szász Márton ÁMK.</t>
  </si>
  <si>
    <t xml:space="preserve">  - Tapolcai Evangélikus Leány Egyházközség</t>
  </si>
  <si>
    <t xml:space="preserve">  - Boldog Özséb Alapítvány</t>
  </si>
  <si>
    <t xml:space="preserve">  - Tapolcai Városszépítő Egyesület</t>
  </si>
  <si>
    <t xml:space="preserve">  - Vakok és Gyengénlátók Tapolcai Csoportja</t>
  </si>
  <si>
    <t xml:space="preserve">  - Zenés Színházért Alapítvány</t>
  </si>
  <si>
    <t xml:space="preserve">  - Tapolcai Honvéd Kulturális Egyesület</t>
  </si>
  <si>
    <t xml:space="preserve">  - Zeneoktatást Támogató Alapítvány</t>
  </si>
  <si>
    <t xml:space="preserve">  - Bárdos Lajos Általános Iskola</t>
  </si>
  <si>
    <t xml:space="preserve">  - Tapolcai MÉDIA Közalapítvány</t>
  </si>
  <si>
    <t xml:space="preserve">  - Tapolcai Könyvtárpártoló Alapítvány</t>
  </si>
  <si>
    <t xml:space="preserve">  - Batsányi Kamara Táncegyüttes</t>
  </si>
  <si>
    <t xml:space="preserve">  - Magyar Vöröskereszt Ter.Szerv.</t>
  </si>
  <si>
    <t xml:space="preserve">  - Tapolcai Városi Nyugdíjasok Érdekvéd.Érdekképv.Egyesülete</t>
  </si>
  <si>
    <t xml:space="preserve">  - Infimity Együttes</t>
  </si>
  <si>
    <t xml:space="preserve">  - Kinizsi Táncegyüttes</t>
  </si>
  <si>
    <t xml:space="preserve">  - Fel nem osztott támogatás</t>
  </si>
  <si>
    <t>"Barangolás a Tapolcai-medencében" című kiadvány tám.</t>
  </si>
  <si>
    <t>Szociális mintahely működési költségeinek támogatása</t>
  </si>
  <si>
    <t>Mobilitás - Sport 2005.pályázat</t>
  </si>
  <si>
    <t>KÖVICE támogatás - parkosítás, faültetés -</t>
  </si>
  <si>
    <t>Polgárvédelmi tevékenység működési támogatása</t>
  </si>
  <si>
    <t>Országgyűlési képviselőválasztás kiad.támogat.</t>
  </si>
  <si>
    <t xml:space="preserve">  - Érettségi felkészítő támogatás</t>
  </si>
  <si>
    <t xml:space="preserve">  - OKÉV szakmai vizsgáztatás támogatása</t>
  </si>
  <si>
    <t xml:space="preserve">Felhalmozási célú pe.átadás </t>
  </si>
  <si>
    <t>Módosított előirányzat</t>
  </si>
  <si>
    <t>Teljesítés %-a mód.ei-hoz</t>
  </si>
  <si>
    <t>Teljesítés %-a mód. ei-hoz</t>
  </si>
  <si>
    <t>Pénzeszköz átadás</t>
  </si>
  <si>
    <t>Sümegi u. 35. építési telek</t>
  </si>
  <si>
    <t>Tapolca-Diszel, Gyulaffy u. 41071/14 hrsz. Telek</t>
  </si>
  <si>
    <t>Épületek értékesítése</t>
  </si>
  <si>
    <t>Tapolca, Fő tér 4.szám alatti</t>
  </si>
  <si>
    <t xml:space="preserve">Tapolca, Fő tér 7-9.sz. alatti </t>
  </si>
  <si>
    <t xml:space="preserve">Tapolca, Kossuth L.u. 5. </t>
  </si>
  <si>
    <t>Üzletrészek értékesítése</t>
  </si>
  <si>
    <t xml:space="preserve">                                          6218/1 hrsz.</t>
  </si>
  <si>
    <t>Tapolca, Petőfi S. u. -üzlet -</t>
  </si>
  <si>
    <t>Nettó</t>
  </si>
  <si>
    <t>Áfa</t>
  </si>
  <si>
    <t>Bruttó Teljesítés december 31-ig</t>
  </si>
  <si>
    <t>Haszonbérlet</t>
  </si>
  <si>
    <t>101,118 hrsz.telek értékesítés</t>
  </si>
  <si>
    <t>3234 hrsz. Telek értékesítés</t>
  </si>
  <si>
    <t>2818.hrsz.telek értékesítés</t>
  </si>
  <si>
    <t>Intézményi eszköz, gép értékesítés</t>
  </si>
  <si>
    <t>3.  Rövid lejáratú kötelezettség, túlfizetések</t>
  </si>
  <si>
    <t>Kisfaludy u. Köztársaság tér közti terület (üzletrész)</t>
  </si>
  <si>
    <r>
      <t xml:space="preserve">    129,3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nagyságú 1/A/8 hrsz-ú társasházi albetét értékesítése </t>
    </r>
  </si>
  <si>
    <r>
      <t xml:space="preserve">    hozzá tartozó 117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tetőtérrel</t>
    </r>
  </si>
  <si>
    <r>
      <t xml:space="preserve">      232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irodaépület értékesítése</t>
    </r>
  </si>
  <si>
    <t xml:space="preserve">2006. évi eredeti előirányzat             </t>
  </si>
  <si>
    <t>Továbbszámlázott szolgáltatás</t>
  </si>
  <si>
    <t xml:space="preserve">                                 késedelmi pótlék</t>
  </si>
  <si>
    <t xml:space="preserve">                                         termőföld bérbeadásából származó adó</t>
  </si>
  <si>
    <t>Közműcsatlakozási díj</t>
  </si>
  <si>
    <t>Osztalék, hozam bevétele</t>
  </si>
  <si>
    <t>Kistérségi Társulás hozzájárulása Központi Orvosi Ügyelet építéséhez</t>
  </si>
  <si>
    <t>Városi Kórház és Rendelőintézet bevétele</t>
  </si>
  <si>
    <t>Részben Önálló Intézmények átvett pénzeszköze</t>
  </si>
  <si>
    <t>Rövid lejáratú értékpapír beváltása</t>
  </si>
  <si>
    <t>Munkáltatói kölcsön törlesztése</t>
  </si>
  <si>
    <t xml:space="preserve">       Előző évi pénzmaradvány visszafizetése</t>
  </si>
  <si>
    <t xml:space="preserve">    - Előző évi pénzmaradvány visszafizetése</t>
  </si>
  <si>
    <t>Pénzügyi befektetések (részesedés vásárlás)</t>
  </si>
  <si>
    <t xml:space="preserve">Munkáltatói kölcsön </t>
  </si>
  <si>
    <t>Rövidlejáratú értékpapír vásárlás</t>
  </si>
  <si>
    <t xml:space="preserve">     - Előző évi pénzmaradvány befizetés</t>
  </si>
  <si>
    <t xml:space="preserve">      - Felhalmozási célú pe.átadás</t>
  </si>
  <si>
    <t xml:space="preserve">     - Pénzügyi befektetések (részesedés vásárlás)</t>
  </si>
  <si>
    <t xml:space="preserve">     - Munkáltatói kölcsön </t>
  </si>
  <si>
    <t xml:space="preserve">     - Rövidlejáratú értékpapír vásárlás</t>
  </si>
  <si>
    <t xml:space="preserve">     - Felhalmozási célú pe.átadás</t>
  </si>
  <si>
    <t>előző évi megtérülés</t>
  </si>
  <si>
    <t>rövidlejáratú értékpapír beváltás</t>
  </si>
  <si>
    <t>munkáltatói kölcsön törlesztő részlet</t>
  </si>
  <si>
    <t>osztalék, hozam bevétel</t>
  </si>
  <si>
    <t>önkormányzati sajátos bev.felhalm.célra</t>
  </si>
  <si>
    <t>rövid lejáratú értékpapír vásárlás</t>
  </si>
  <si>
    <t>előző évi pénzmaradvány befizetés</t>
  </si>
  <si>
    <t>pénzügyi befektetések (részesedés vásárlás)</t>
  </si>
  <si>
    <t xml:space="preserve">munkáltatói kölcsön </t>
  </si>
  <si>
    <t xml:space="preserve">                     - késedelmi pótlék</t>
  </si>
  <si>
    <t xml:space="preserve">                    - termőföld bérbead.szárm.adó</t>
  </si>
  <si>
    <t>Rövidlejáratú értékpapír beváltás</t>
  </si>
  <si>
    <t>Munkáltatói kölcsön visszafizetés</t>
  </si>
  <si>
    <t xml:space="preserve">            előző évi pénzmaradvány befizetés</t>
  </si>
  <si>
    <t xml:space="preserve">            működési célú pénzeszköz átadás</t>
  </si>
  <si>
    <t xml:space="preserve">           pénzügyi befektetés (részesedés vásárlás)</t>
  </si>
  <si>
    <t xml:space="preserve">          munkáltatói kölcsön</t>
  </si>
  <si>
    <t xml:space="preserve">          rövidlejáratú értékpapír vásárlás</t>
  </si>
  <si>
    <t>14.</t>
  </si>
  <si>
    <t>Intézmények felújítása</t>
  </si>
  <si>
    <t>FELÚJÍTÁSOK ÖSSZESEN</t>
  </si>
  <si>
    <t>Tapolca, Fő tér 6. 2/3 hrsz.közter.</t>
  </si>
  <si>
    <t>Tapolca, Deák F.u. 2787/2 hrsz.</t>
  </si>
  <si>
    <t xml:space="preserve">                                          0524/15 hrsz.</t>
  </si>
  <si>
    <t xml:space="preserve">                                          0406/3/5 hrsz.</t>
  </si>
  <si>
    <t xml:space="preserve">                                          0400/3/4/6 hrsz.</t>
  </si>
  <si>
    <t>Tapolca-Diszel, külterület  0524/11 hrsz.</t>
  </si>
  <si>
    <t>Tapolca, Csobánc u. 25. 256 hrsz.</t>
  </si>
  <si>
    <t>Tapolca, Keszthelyi u. 9.2128/a/4.hrsz. - pince -</t>
  </si>
  <si>
    <t>Bérlakás értékesítés törlesztő részletek</t>
  </si>
  <si>
    <t>Osztalék bevétel OTTÓ KFT. részvényei után</t>
  </si>
  <si>
    <t>Épületek, épitmények értékesítése</t>
  </si>
  <si>
    <t>Földterület (telek) értékesítés</t>
  </si>
  <si>
    <r>
      <t>AGIP benzinkút 3270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Tapolca, Gyulakeszi u.</t>
    </r>
  </si>
  <si>
    <t>Nyitó pénzkészlet 2006. január  1-én                                                                  Ebből:</t>
  </si>
  <si>
    <t>Városi Sporttelep korszerűsítése</t>
  </si>
  <si>
    <t>Balatoni Integrációs Kht.-pályázati önrész -</t>
  </si>
  <si>
    <r>
      <t>Korábbi okmányiroda 134 m</t>
    </r>
    <r>
      <rPr>
        <vertAlign val="superscript"/>
        <sz val="10"/>
        <rFont val="Times New Roman"/>
        <family val="1"/>
      </rPr>
      <t>2</t>
    </r>
  </si>
  <si>
    <r>
      <t>Tapolca, Berzsenyi D.u.13. 124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üzlet </t>
    </r>
  </si>
  <si>
    <t>WASS ALBERT KÖNYVTÁR és MÚZEUM</t>
  </si>
  <si>
    <t>Cape Clear Aviation Repülőtér Üzemeltető és Fejlesztő Kft.margeting terv</t>
  </si>
  <si>
    <t>Hunguest Hotels Zrt. Hotel Pelion marketing</t>
  </si>
  <si>
    <t>15.</t>
  </si>
  <si>
    <t>Tapolca-Diszel, Huszártalálkozó támogatása</t>
  </si>
  <si>
    <t>16.</t>
  </si>
  <si>
    <t>Török János Népfőiskola támogatása</t>
  </si>
  <si>
    <t>17.</t>
  </si>
  <si>
    <t>Tapolcai Városszépítő Egyesület - Beszedest Margit kiadvány támogatása</t>
  </si>
  <si>
    <t>18.</t>
  </si>
  <si>
    <t>Evangélikus Egyházközség - gyerekek nyári táboroztatása</t>
  </si>
  <si>
    <t>Szász Márton ÁMK vizesblokk felújítása</t>
  </si>
  <si>
    <t>Széchenyi István Szakképző Iskola kerítés felújítása</t>
  </si>
  <si>
    <t>Tapolca, Szent László u. burkolat felújítása</t>
  </si>
  <si>
    <t>Eszközök értékesítése</t>
  </si>
  <si>
    <t xml:space="preserve">                                 talajterhelési díj</t>
  </si>
  <si>
    <t>Szentgyörgy-hegyi napok</t>
  </si>
  <si>
    <t>Sporthivatal - sport támogatása</t>
  </si>
  <si>
    <t xml:space="preserve">       Működési célú pe.átadás (bankszla.egyenl.)</t>
  </si>
  <si>
    <t>19.</t>
  </si>
  <si>
    <t>Gyulaffy László Hagyományörző Lovas Bandérium Csobánc Váráért Alapítv.</t>
  </si>
  <si>
    <t>Kazinczy Ferenc Ált.Isk. - szám.techn.tanterem hál.fejlesztés</t>
  </si>
  <si>
    <t>Helikorn Pékség felújítása (pénzforg.nélküli)</t>
  </si>
  <si>
    <t>Tapolca, Deák F.u21. Pillér megerősítés</t>
  </si>
  <si>
    <t>Tapolca, Barackos közművek kiépítése</t>
  </si>
  <si>
    <t>Önkormányzati lakások szennyvízhálózat kiépítése (9 lakás x 220 eFt)</t>
  </si>
  <si>
    <t>Kiss János u. közvilágítás bővítése</t>
  </si>
  <si>
    <t>Polgármesteri Hivatal - számítástechn.egyéb eszközök vásárlása -</t>
  </si>
  <si>
    <t>Tapolca, Bem A.út 6. Lakóép.</t>
  </si>
  <si>
    <t xml:space="preserve"> -ebből rendezvények szervezésére   4.000 eFt</t>
  </si>
  <si>
    <t>Zabola Testvérváros - támogatása -</t>
  </si>
  <si>
    <t>Batsányi Kamara Táncegyüttes támogatása</t>
  </si>
  <si>
    <t>Mozgáskorlátozottak Tapolcai Csoportja - támogatása -</t>
  </si>
  <si>
    <t>Bűnmegelőzési pályázat</t>
  </si>
  <si>
    <t>EU testvérvárosi kapcsolat</t>
  </si>
  <si>
    <t>Intézményi tech.szoftverek ált.isk.részére</t>
  </si>
  <si>
    <t>Városi Kórház-Rendelőintézet bankszla.megszüntetése</t>
  </si>
  <si>
    <t xml:space="preserve">VM-Önkormányzat - Német Kisebbségi Önkormányzat  </t>
  </si>
  <si>
    <t>TESZ  pályázat</t>
  </si>
  <si>
    <t>BFT Tapolcai Nyár 2005.</t>
  </si>
  <si>
    <t>Széchenyi István Könyvtár - pályázat továbbképzés -</t>
  </si>
  <si>
    <t xml:space="preserve">Német Kisebbségi Önkormányzat - nyári táborozás - </t>
  </si>
  <si>
    <t>TRFC/ KD 1900014 Területfejl.Tanács pályázat</t>
  </si>
  <si>
    <t>Szivárvány Óvoda - felújítás</t>
  </si>
  <si>
    <t xml:space="preserve">Regionális Tanács - Bárdos Lajos Ált.Isk. felújít. - </t>
  </si>
  <si>
    <t>Részben önálló intézmények felhalm.bevétele</t>
  </si>
  <si>
    <t>Széchenyi István Szakképző Iskola - felhalm.bevétel -</t>
  </si>
  <si>
    <t>BFT D-i városrész arculat és közl.javítás</t>
  </si>
  <si>
    <t>Körforgalom közmű támogatás</t>
  </si>
  <si>
    <t>Badacsonylábdi tábor felújítás</t>
  </si>
  <si>
    <t>Tapolca Városi Sporttelep</t>
  </si>
  <si>
    <t>Tapolca, Deák F.u.7.homlokzat</t>
  </si>
  <si>
    <t>Badacsonylábdi Ifjúsági Üdülő tábor</t>
  </si>
  <si>
    <t>Hitel  - fejlesztési</t>
  </si>
  <si>
    <t xml:space="preserve">          - működési</t>
  </si>
  <si>
    <t>Tapolca Városi Mozi III.ütem -ny.zárók külső szig. -</t>
  </si>
  <si>
    <t>Utak, járdák felújítása</t>
  </si>
  <si>
    <t xml:space="preserve">Tapolca, Kisfaludy út </t>
  </si>
  <si>
    <t>Tapolca, Barackvirág út</t>
  </si>
  <si>
    <t>Tapolca, Sümegi úti parkoló</t>
  </si>
  <si>
    <t>Tapolca, Egry J.út járdaép.</t>
  </si>
  <si>
    <t>Tapolca, Halápi úti garázssor</t>
  </si>
  <si>
    <t>Tapolca, Batsányi út járdaép.</t>
  </si>
  <si>
    <t xml:space="preserve">Tapolca,Egry J.u. játszótér </t>
  </si>
  <si>
    <t>56-os Emlékmű</t>
  </si>
  <si>
    <t>D-i városrész (Zrínyi, Petőfi u.) arculat és közvilágítás javítása</t>
  </si>
  <si>
    <t>Nyugdíjasok Érdekvédelmi és Érdekképviseleti Egyesülete -támogatása -</t>
  </si>
  <si>
    <t>Tapolca Honvéd Kulturális Egyesület -támogatása -</t>
  </si>
  <si>
    <t>Kézilabda Szakosztály -támogatása -</t>
  </si>
  <si>
    <t>Futó Szakosztály -támogatása -</t>
  </si>
  <si>
    <t>Városi Sakkszakosztály - támogatása -</t>
  </si>
  <si>
    <t>Okmányiroda támogatása (regisztrációs többletktg.-re)</t>
  </si>
  <si>
    <t>Tapolca könyv támogatása (vállalkozóktól)</t>
  </si>
  <si>
    <t>Pályázat - Tourinform Iroda</t>
  </si>
  <si>
    <t>EU-s testvérvárosi kapcsolat - pályázat -</t>
  </si>
  <si>
    <t>Teljesítés december 31-ig</t>
  </si>
  <si>
    <t>Jogcím</t>
  </si>
  <si>
    <t>Rendelettel jóváhagyott előirányzat</t>
  </si>
  <si>
    <t xml:space="preserve"> 25. Cím Tartalékok</t>
  </si>
  <si>
    <t xml:space="preserve">       Általános tartalék</t>
  </si>
  <si>
    <t xml:space="preserve">       Céltartalék</t>
  </si>
  <si>
    <t xml:space="preserve">       - Polgármesteri keret</t>
  </si>
  <si>
    <t xml:space="preserve">       - Pályázati önrész</t>
  </si>
  <si>
    <t xml:space="preserve">       - Kötelező eszközbeszerzés </t>
  </si>
  <si>
    <t xml:space="preserve">       - Felmentések, végkielégítések tartaléka</t>
  </si>
  <si>
    <t xml:space="preserve">       - Gyesről visszatérők szabadságmegváltása</t>
  </si>
  <si>
    <t xml:space="preserve">       - 13. havi jogszabályváltozásból adódó többlet </t>
  </si>
  <si>
    <t xml:space="preserve">             (alapszabálytól eltérő kifizetések) </t>
  </si>
  <si>
    <t xml:space="preserve">       - Államháztartási tartalék</t>
  </si>
  <si>
    <t xml:space="preserve">       - Bérlakás számla egyenlege</t>
  </si>
  <si>
    <t xml:space="preserve">       - Környezetvédelmi Alap</t>
  </si>
  <si>
    <t xml:space="preserve"> 25. CÍM   ÖSSZESEN</t>
  </si>
  <si>
    <t>Egyenleg</t>
  </si>
  <si>
    <t>27. CÍM TARTALÉKOK - Polgármesteri keret -</t>
  </si>
  <si>
    <t xml:space="preserve">  - Építőipari szolgáltatás</t>
  </si>
  <si>
    <t xml:space="preserve">  - Buzási Sándor: Érzések és gondolatok c.verseskötet nyomdaktg. </t>
  </si>
  <si>
    <t xml:space="preserve">  - Kézilabda Szakosztály</t>
  </si>
  <si>
    <t xml:space="preserve">  - Városszépítő Egyesület, Beszedéts Margit: kiadvány támogatása</t>
  </si>
  <si>
    <t xml:space="preserve">  - Keszthelyi Evangélikus Egyházközség - gyermekek nyári táboroztatása</t>
  </si>
  <si>
    <t xml:space="preserve">  - Virágos Tapolcáért - pályázat díjazottjainak támogatása</t>
  </si>
  <si>
    <t xml:space="preserve">  - Nyugdíjas Találkozó - étkezési ktg.</t>
  </si>
  <si>
    <t xml:space="preserve">  - Zabola Község Önkormányzata isk.működési tám.</t>
  </si>
  <si>
    <t xml:space="preserve">  - Futball Kör SE. Támogatása</t>
  </si>
  <si>
    <t xml:space="preserve">  - Tapolcai Városszépítő Egyesület működési támogatás</t>
  </si>
  <si>
    <t xml:space="preserve">  - Badygard King Sportegyesület támogatása</t>
  </si>
  <si>
    <t xml:space="preserve">  - 2007.évi kalendárium - Codex Kft. -</t>
  </si>
  <si>
    <t xml:space="preserve">  - Járdányi Pál Alapfokú Műveszetoktatási Intézmény 35.év évford.</t>
  </si>
  <si>
    <t xml:space="preserve">  - Aknaszkatinai Szent Anna Óvoda támogatása</t>
  </si>
  <si>
    <t xml:space="preserve">  - Vm-i Sporttanács: Szalay Gyöngyi pályafutásáról sz.könyv kiad.tám.</t>
  </si>
  <si>
    <t xml:space="preserve">    Polgármesteri keret összesen</t>
  </si>
  <si>
    <r>
      <t>Jogcím</t>
    </r>
    <r>
      <rPr>
        <b/>
        <sz val="10"/>
        <color indexed="10"/>
        <rFont val="Arial CE"/>
        <family val="2"/>
      </rPr>
      <t xml:space="preserve">  </t>
    </r>
  </si>
  <si>
    <t>ezer  Ft-ban</t>
  </si>
  <si>
    <t>Sorszám</t>
  </si>
  <si>
    <t>Összes        kiadás</t>
  </si>
  <si>
    <t>Korábbi            évek kötelezettségei</t>
  </si>
  <si>
    <t>2006.évi előirányzat</t>
  </si>
  <si>
    <t>2007.évi előirányzat</t>
  </si>
  <si>
    <t>2008. évi előirányzat</t>
  </si>
  <si>
    <t>1.)</t>
  </si>
  <si>
    <r>
      <t xml:space="preserve">Hiteltörlesztés </t>
    </r>
    <r>
      <rPr>
        <b/>
        <i/>
        <sz val="10"/>
        <rFont val="Times New Roman CE"/>
        <family val="1"/>
      </rPr>
      <t>( tőke + kamatok ) *</t>
    </r>
  </si>
  <si>
    <t>2.)</t>
  </si>
  <si>
    <t>ISPA pályázat tagi  önrésze ( 52/2002.III.19. )</t>
  </si>
  <si>
    <t>3.)</t>
  </si>
  <si>
    <t xml:space="preserve">Kertvárosi és Déli városrész szennyvízcsat.beruházás </t>
  </si>
  <si>
    <t xml:space="preserve">             Önkormányzati saját forrás</t>
  </si>
  <si>
    <t xml:space="preserve">             Megyei TEKI támogatás</t>
  </si>
  <si>
    <t xml:space="preserve">             Régiós KÖVICE támogatás</t>
  </si>
  <si>
    <t xml:space="preserve">             BFT támogatás</t>
  </si>
  <si>
    <t xml:space="preserve">             Lakossági hozzájárulás</t>
  </si>
  <si>
    <t>4.)</t>
  </si>
  <si>
    <t>Szennyvízcsatorna beruházás III. ütem</t>
  </si>
  <si>
    <t xml:space="preserve">              Önkormányzati saját forrás</t>
  </si>
  <si>
    <t xml:space="preserve">              CÉDE támogatás</t>
  </si>
  <si>
    <t xml:space="preserve">              Lakossági hozzájárulás</t>
  </si>
  <si>
    <t>5.)</t>
  </si>
  <si>
    <t>Szennyvízcsatorna beruházás Tapolca-Diszel</t>
  </si>
  <si>
    <t>6.)</t>
  </si>
  <si>
    <t>BURSA Hungarica pályázatok önrésze ( 224/2004.IX.10.)</t>
  </si>
  <si>
    <t>7.)</t>
  </si>
  <si>
    <t>Helyi tömegközlekedés támogatása (327/2004.XI.29.) Kt.</t>
  </si>
  <si>
    <t>8.)</t>
  </si>
  <si>
    <t>Városi Mozi felújítása</t>
  </si>
  <si>
    <t>9.)</t>
  </si>
  <si>
    <t>Városi területek rekonstrukciója (ROP pály.önrész) (292/2004.X.29.) Kt.</t>
  </si>
  <si>
    <t>10.)</t>
  </si>
  <si>
    <t xml:space="preserve">  - Szemétszállítási díj</t>
  </si>
  <si>
    <t>TEKI,CÉDE, Vis maior</t>
  </si>
  <si>
    <t>Bűnmegelőzési program megvalósítása</t>
  </si>
  <si>
    <t>11.)</t>
  </si>
  <si>
    <t>Arany J.u., Batsányi J.u., Deák F.u., Kisfaludy utcák burkolat felújítása</t>
  </si>
  <si>
    <t>12.)</t>
  </si>
  <si>
    <t>Szent László utca burkolat felújítása</t>
  </si>
  <si>
    <t>13.)</t>
  </si>
  <si>
    <t>Összevont Háziorvosi Rendelő építése</t>
  </si>
  <si>
    <t>Kötelezettségek (saját forrásból) összesen:  (1+2+3.2+4.2+5.2+6…13)</t>
  </si>
  <si>
    <r>
      <t>Kezességvállalás:</t>
    </r>
    <r>
      <rPr>
        <sz val="10"/>
        <rFont val="Times New Roman CE"/>
        <family val="1"/>
      </rPr>
      <t xml:space="preserve"> Viziközmű-társulati hitel (a hitel teljes futamidejére) II.ütem</t>
    </r>
  </si>
  <si>
    <r>
      <t>Kezességvállalás:</t>
    </r>
    <r>
      <rPr>
        <sz val="10"/>
        <rFont val="Times New Roman CE"/>
        <family val="1"/>
      </rPr>
      <t xml:space="preserve"> Viziközmű-társulati hitel (a hitel teljes futamidejére) III.ütem</t>
    </r>
  </si>
  <si>
    <t>* az MFB fejlesztési célú hitel futamideje: 15 év</t>
  </si>
  <si>
    <r>
      <t>Ebből :</t>
    </r>
    <r>
      <rPr>
        <i/>
        <sz val="10"/>
        <rFont val="Times New Roman CE"/>
        <family val="1"/>
      </rPr>
      <t xml:space="preserve"> Céltámogatás</t>
    </r>
  </si>
  <si>
    <r>
      <t>Ebből :</t>
    </r>
    <r>
      <rPr>
        <i/>
        <sz val="10"/>
        <rFont val="Times New Roman CE"/>
        <family val="1"/>
      </rPr>
      <t xml:space="preserve">  Céltámogatás</t>
    </r>
  </si>
  <si>
    <t>INTÉZMÉNY MEGNEVEZÉSE</t>
  </si>
  <si>
    <t>POLGÁRMESTERI HIVATAL</t>
  </si>
  <si>
    <t>1.  Hosszú lejáratú hitelek</t>
  </si>
  <si>
    <t>2.  Egyéb hosszú lejáratú kötelezettség (lízing)</t>
  </si>
  <si>
    <t>4.  Szállítói tartozás</t>
  </si>
  <si>
    <t xml:space="preserve">     Ö s s z e s e n </t>
  </si>
  <si>
    <t>Ezer forintban !</t>
  </si>
  <si>
    <t>Bevételi jogcím</t>
  </si>
  <si>
    <t>Tényleges bevétel</t>
  </si>
  <si>
    <t>Adott kedvezmények összege</t>
  </si>
  <si>
    <t xml:space="preserve">  - Iparűzési adó</t>
  </si>
  <si>
    <t xml:space="preserve">  - Gépjárműadó</t>
  </si>
  <si>
    <t xml:space="preserve">  - Építményadó</t>
  </si>
  <si>
    <t xml:space="preserve">  - Kommunális adó</t>
  </si>
  <si>
    <t xml:space="preserve">  - Idegenforgalmi adó</t>
  </si>
  <si>
    <t>Összesen:</t>
  </si>
  <si>
    <t>Polgármesteri Hivatal</t>
  </si>
  <si>
    <t>Költségvetési bankszámlák záróegyenlege</t>
  </si>
  <si>
    <t>Pénztárak,betétkönyvek egyenlege</t>
  </si>
  <si>
    <t>Záró pénzkészlet</t>
  </si>
  <si>
    <t>Költségvet.aktív elsz. egyenlege (+)</t>
  </si>
  <si>
    <t>Költségvet.passzív elsz.egyenlege (-)</t>
  </si>
  <si>
    <t>Kv.aktív-passzív elsz. egyenlege össz. (4+5)</t>
  </si>
  <si>
    <t>Tárgyévi pénzmaradvány (3+6)</t>
  </si>
  <si>
    <t>Előző évben (években) képz.tart.pénzmaradvány (-)</t>
  </si>
  <si>
    <t>Vállalk.tev.pénzmaradvány</t>
  </si>
  <si>
    <t>Tárgyévi helyesbített pénzmaradvány (7+8-9)</t>
  </si>
  <si>
    <t>Kv.kiutalatlan tám.miatti mód.</t>
  </si>
  <si>
    <t>Kv.pm.külön jogszabály alapján mód.tétel</t>
  </si>
  <si>
    <t>Váll.tevékenység miatt</t>
  </si>
  <si>
    <t>Módosított pénzmaradvány(10+11+12)</t>
  </si>
  <si>
    <t>Intézmény megnevezés</t>
  </si>
  <si>
    <t>Bevételi töhblet</t>
  </si>
  <si>
    <t>Kiadási megtakarítás</t>
  </si>
  <si>
    <t>Finanszírozás miatti korrekció</t>
  </si>
  <si>
    <t>Tárgyévi pénzmaradvány</t>
  </si>
  <si>
    <t xml:space="preserve">Kv-i pénzmaradvány külön jogsz.mód.tételek                            </t>
  </si>
  <si>
    <t>Módosított pénzmaradvány</t>
  </si>
  <si>
    <t>Módosított pénzmaradványból</t>
  </si>
  <si>
    <t>normatíva</t>
  </si>
  <si>
    <t>közp.tám.</t>
  </si>
  <si>
    <t>Kötelezett-séggel terhelt</t>
  </si>
  <si>
    <t>Szabad pénzm.</t>
  </si>
  <si>
    <t>Önállóan gazdálkodó intézmények</t>
  </si>
  <si>
    <t>1/1.</t>
  </si>
  <si>
    <t>állami támogatás felhalmozási célra</t>
  </si>
  <si>
    <t xml:space="preserve">                     - talajterhelési díj</t>
  </si>
  <si>
    <t>Eszközértékesítés</t>
  </si>
  <si>
    <t>1/2.</t>
  </si>
</sst>
</file>

<file path=xl/styles.xml><?xml version="1.0" encoding="utf-8"?>
<styleSheet xmlns="http://schemas.openxmlformats.org/spreadsheetml/2006/main">
  <numFmts count="1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\ _F_t_-;\-* #,##0.0\ _F_t_-;_-* &quot;-&quot;??\ _F_t_-;_-@_-"/>
    <numFmt numFmtId="166" formatCode="_-* #,##0.0\ _F_t_-;\-* #,##0.0\ _F_t_-;_-* &quot;-&quot;?\ _F_t_-;_-@_-"/>
    <numFmt numFmtId="167" formatCode="m/d"/>
    <numFmt numFmtId="168" formatCode="0.0%"/>
    <numFmt numFmtId="169" formatCode="mmm/\ d\."/>
    <numFmt numFmtId="170" formatCode="#,##0;[Red]\-#,##0"/>
    <numFmt numFmtId="171" formatCode="#,##0;[Red]#,##0"/>
    <numFmt numFmtId="172" formatCode="_-* #,##0\ _F_t_-;\-* #,##0\ _F_t_-;_-* &quot;-&quot;??\ _F_t_-;_-@_-"/>
    <numFmt numFmtId="173" formatCode="\20.\5"/>
    <numFmt numFmtId="174" formatCode="#,##0.00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0000\ _F_t_-;\-* #,##0.00000\ _F_t_-;_-* &quot;-&quot;??\ _F_t_-;_-@_-"/>
    <numFmt numFmtId="178" formatCode="_-* #,##0.000000\ _F_t_-;\-* #,##0.000000\ _F_t_-;_-* &quot;-&quot;??\ _F_t_-;_-@_-"/>
    <numFmt numFmtId="179" formatCode="_-* #,##0.0000000\ _F_t_-;\-* #,##0.0000000\ _F_t_-;_-* &quot;-&quot;??\ _F_t_-;_-@_-"/>
    <numFmt numFmtId="180" formatCode="_-* #,##0.00000000\ _F_t_-;\-* #,##0.00000000\ _F_t_-;_-* &quot;-&quot;??\ _F_t_-;_-@_-"/>
    <numFmt numFmtId="181" formatCode="_-* #,##0.000000000\ _F_t_-;\-* #,##0.000000000\ _F_t_-;_-* &quot;-&quot;??\ _F_t_-;_-@_-"/>
    <numFmt numFmtId="182" formatCode="_-* #,##0.0000000000\ _F_t_-;\-* #,##0.0000000000\ _F_t_-;_-* &quot;-&quot;??\ _F_t_-;_-@_-"/>
    <numFmt numFmtId="183" formatCode="_-* #,##0.00000000000\ _F_t_-;\-* #,##0.00000000000\ _F_t_-;_-* &quot;-&quot;??\ _F_t_-;_-@_-"/>
    <numFmt numFmtId="184" formatCode="_-* #,##0.000000000000\ _F_t_-;\-* #,##0.000000000000\ _F_t_-;_-* &quot;-&quot;??\ _F_t_-;_-@_-"/>
    <numFmt numFmtId="185" formatCode="_-* #,##0.0000000000000\ _F_t_-;\-* #,##0.0000000000000\ _F_t_-;_-* &quot;-&quot;??\ _F_t_-;_-@_-"/>
    <numFmt numFmtId="186" formatCode="_-* #,##0.00000000000000\ _F_t_-;\-* #,##0.00000000000000\ _F_t_-;_-* &quot;-&quot;??\ _F_t_-;_-@_-"/>
    <numFmt numFmtId="187" formatCode="_-* #,##0.000000000000000\ _F_t_-;\-* #,##0.000000000000000\ _F_t_-;_-* &quot;-&quot;??\ _F_t_-;_-@_-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_ ;\-#,##0.0\ "/>
    <numFmt numFmtId="194" formatCode="#,##0.00_ ;\-#,##0.00\ "/>
    <numFmt numFmtId="195" formatCode="#,##0_ ;\-#,##0\ "/>
    <numFmt numFmtId="196" formatCode="_-* #,##0.0\ &quot;Ft&quot;_-;\-* #,##0.0\ &quot;Ft&quot;_-;_-* &quot;-&quot;??\ &quot;Ft&quot;_-;_-@_-"/>
    <numFmt numFmtId="197" formatCode="_-* #,##0\ &quot;Ft&quot;_-;\-* #,##0\ &quot;Ft&quot;_-;_-* &quot;-&quot;??\ &quot;Ft&quot;_-;_-@_-"/>
    <numFmt numFmtId="198" formatCode="0.0"/>
    <numFmt numFmtId="199" formatCode="0.00000000"/>
    <numFmt numFmtId="200" formatCode="\1.0"/>
    <numFmt numFmtId="201" formatCode="\1"/>
    <numFmt numFmtId="202" formatCode="0.000"/>
    <numFmt numFmtId="203" formatCode="0.000000"/>
    <numFmt numFmtId="204" formatCode="0.00000"/>
    <numFmt numFmtId="205" formatCode="0.0000"/>
    <numFmt numFmtId="206" formatCode="[&lt;=9999999]###\-####;\(##\)\ ###\-###"/>
    <numFmt numFmtId="207" formatCode="#,###"/>
    <numFmt numFmtId="208" formatCode="#"/>
    <numFmt numFmtId="209" formatCode="#,###,"/>
    <numFmt numFmtId="210" formatCode="#,##0.0\ _F_t;\-#,##0.0\ _F_t"/>
    <numFmt numFmtId="211" formatCode="#,##0\ _F_t;\-_#\ ##0\ _F_t"/>
    <numFmt numFmtId="212" formatCode="#,###\ _F_t;\-_#\ ###\ _F_t"/>
    <numFmt numFmtId="213" formatCode="00"/>
    <numFmt numFmtId="214" formatCode="#,###\ _F_t;\-_#\.###\ _F_t"/>
    <numFmt numFmtId="215" formatCode="#,###\ _F_t;\-#,###\ _F_t"/>
    <numFmt numFmtId="216" formatCode="#,###__;\-\ #,###__"/>
    <numFmt numFmtId="217" formatCode="#,##0__;\-\ #,##0__"/>
    <numFmt numFmtId="218" formatCode="#,###.0__;\-\ #,###.0__"/>
    <numFmt numFmtId="219" formatCode="#,###.00__;\-\ #,###.00__"/>
    <numFmt numFmtId="220" formatCode="#,##0.00__;\-\ #,##0.00__"/>
    <numFmt numFmtId="221" formatCode="#,###__"/>
    <numFmt numFmtId="222" formatCode="_#\ ###__"/>
    <numFmt numFmtId="223" formatCode="_-* #,###\ _F_t_-;\-* #,###\ _F_t_-;_-* &quot;-&quot;\ _F_t_-;_-@_-"/>
    <numFmt numFmtId="224" formatCode="_-* #,###\__-;\-* #,###\ __\-;_-* &quot;-&quot;\ _F_t_-;_-@_-"/>
    <numFmt numFmtId="225" formatCode="_-* ##,##\__;\-* #,###\ __\-;_-* &quot;-&quot;\ _F_t_-;_-@_-"/>
    <numFmt numFmtId="226" formatCode="##,###__"/>
    <numFmt numFmtId="227" formatCode="_#_ ###__"/>
    <numFmt numFmtId="228" formatCode="_#\ _###__"/>
    <numFmt numFmtId="229" formatCode="#,###\ _F_t;\-__#,###\ _F_t"/>
    <numFmt numFmtId="230" formatCode="#,###,__;\-__#,###,__"/>
    <numFmt numFmtId="231" formatCode="#,###\ __;\-__#,###\ __"/>
    <numFmt numFmtId="232" formatCode="#,##0__;\-#,##0__"/>
    <numFmt numFmtId="233" formatCode="#,###__;\-#,###__"/>
    <numFmt numFmtId="234" formatCode="#,##0\ __;\-__#,##0\ __"/>
    <numFmt numFmtId="235" formatCode="#,##0\ _F_t;\-__#,##0\ _F_t"/>
    <numFmt numFmtId="236" formatCode="#,###.##"/>
    <numFmt numFmtId="237" formatCode="#,###.##\ _F_t;\-#,###.##\ _F_t"/>
    <numFmt numFmtId="238" formatCode="#,###.0__"/>
    <numFmt numFmtId="239" formatCode="#,###.00__"/>
    <numFmt numFmtId="240" formatCode="#,###.000__"/>
    <numFmt numFmtId="241" formatCode="#,###.##__"/>
    <numFmt numFmtId="242" formatCode="#,###.###\ _F_t;\-#,###.###\ _F_t"/>
    <numFmt numFmtId="243" formatCode="#,###.####\ _F_t;\-#,###.####\ _F_t"/>
    <numFmt numFmtId="244" formatCode="#,##0.00\ _F_t;\-\ #,##0.00\ _F_t"/>
    <numFmt numFmtId="245" formatCode="#,###.###__"/>
    <numFmt numFmtId="246" formatCode="#&quot; &quot;?/4"/>
    <numFmt numFmtId="247" formatCode="#&quot; &quot;?/2"/>
    <numFmt numFmtId="248" formatCode="#&quot; &quot;?/8"/>
    <numFmt numFmtId="249" formatCode="#,##0\ &quot;ATS&quot;;\-#,##0\ &quot;ATS&quot;"/>
    <numFmt numFmtId="250" formatCode="#,##0\ &quot;ATS&quot;;[Red]\-#,##0\ &quot;ATS&quot;"/>
    <numFmt numFmtId="251" formatCode="#,##0.00\ &quot;ATS&quot;;\-#,##0.00\ &quot;ATS&quot;"/>
    <numFmt numFmtId="252" formatCode="#,##0.00\ &quot;ATS&quot;;[Red]\-#,##0.00\ &quot;ATS&quot;"/>
    <numFmt numFmtId="253" formatCode="_-* #,##0\ &quot;ATS&quot;_-;\-* #,##0\ &quot;ATS&quot;_-;_-* &quot;-&quot;\ &quot;ATS&quot;_-;_-@_-"/>
    <numFmt numFmtId="254" formatCode="_-* #,##0\ _A_T_S_-;\-* #,##0\ _A_T_S_-;_-* &quot;-&quot;\ _A_T_S_-;_-@_-"/>
    <numFmt numFmtId="255" formatCode="_-* #,##0.00\ &quot;ATS&quot;_-;\-* #,##0.00\ &quot;ATS&quot;_-;_-* &quot;-&quot;??\ &quot;ATS&quot;_-;_-@_-"/>
    <numFmt numFmtId="256" formatCode="_-* #,##0.00\ _A_T_S_-;\-* #,##0.00\ _A_T_S_-;_-* &quot;-&quot;??\ _A_T_S_-;_-@_-"/>
    <numFmt numFmtId="257" formatCode="&quot;Igen&quot;;&quot;Igen&quot;;&quot;Nem&quot;"/>
    <numFmt numFmtId="258" formatCode="&quot;Igaz&quot;;&quot;Igaz&quot;;&quot;Hamis&quot;"/>
    <numFmt numFmtId="259" formatCode="&quot;Be&quot;;&quot;Be&quot;;&quot;Ki&quot;"/>
    <numFmt numFmtId="260" formatCode="#,###.####__"/>
    <numFmt numFmtId="261" formatCode="#,##0.00__"/>
    <numFmt numFmtId="262" formatCode="[$-40E]yyyy\.\ mmmm\ d\."/>
    <numFmt numFmtId="263" formatCode="yyyy/mm/dd;@"/>
    <numFmt numFmtId="264" formatCode="#,##0.0__;\-#,##0.0__"/>
    <numFmt numFmtId="265" formatCode="#,##0.00__;\-#,##0.00__"/>
    <numFmt numFmtId="266" formatCode="#,###.##\ __;\-__#,###.##\ __"/>
    <numFmt numFmtId="267" formatCode="#,###.0__;\-#,###.0__"/>
    <numFmt numFmtId="268" formatCode="#,###.00__;\-#,###.00__"/>
    <numFmt numFmtId="269" formatCode="#,###.##__;\-#,###.##__"/>
    <numFmt numFmtId="270" formatCode="#,##0\ __;\-#,##0\ __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1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name val="Times New Roman CE"/>
      <family val="1"/>
    </font>
    <font>
      <b/>
      <sz val="11"/>
      <name val="Arial CE"/>
      <family val="0"/>
    </font>
    <font>
      <sz val="10"/>
      <color indexed="8"/>
      <name val="Times New Roman CE"/>
      <family val="1"/>
    </font>
    <font>
      <sz val="10"/>
      <name val="Times New Roman"/>
      <family val="1"/>
    </font>
    <font>
      <sz val="9"/>
      <color indexed="56"/>
      <name val="Arial CE"/>
      <family val="2"/>
    </font>
    <font>
      <sz val="9"/>
      <color indexed="18"/>
      <name val="Times New Roman CE"/>
      <family val="1"/>
    </font>
    <font>
      <b/>
      <sz val="9"/>
      <color indexed="18"/>
      <name val="Times New Roman CE"/>
      <family val="1"/>
    </font>
    <font>
      <b/>
      <sz val="9"/>
      <color indexed="18"/>
      <name val="Arial CE"/>
      <family val="2"/>
    </font>
    <font>
      <sz val="10"/>
      <color indexed="18"/>
      <name val="Arial CE"/>
      <family val="0"/>
    </font>
    <font>
      <sz val="9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Times New Roman CE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 CE"/>
      <family val="1"/>
    </font>
    <font>
      <b/>
      <i/>
      <sz val="9"/>
      <name val="Times New Roman CE"/>
      <family val="1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sz val="10"/>
      <color indexed="18"/>
      <name val="Arial CE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18"/>
      <name val="Arial CE"/>
      <family val="2"/>
    </font>
    <font>
      <b/>
      <sz val="12"/>
      <color indexed="8"/>
      <name val="Times New Roman CE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 CE"/>
      <family val="1"/>
    </font>
    <font>
      <b/>
      <sz val="10"/>
      <color indexed="10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u val="single"/>
      <sz val="10"/>
      <name val="Times New Roman CE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8"/>
      <name val="Times New Roman CE"/>
      <family val="1"/>
    </font>
    <font>
      <b/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gray125">
        <bgColor indexed="47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2" borderId="0" xfId="0" applyFont="1" applyFill="1" applyAlignment="1">
      <alignment horizontal="centerContinuous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Continuous" vertical="center"/>
    </xf>
    <xf numFmtId="2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7" fillId="2" borderId="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0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3" fontId="19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center"/>
    </xf>
    <xf numFmtId="49" fontId="10" fillId="4" borderId="1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3" fillId="4" borderId="1" xfId="0" applyFont="1" applyFill="1" applyBorder="1" applyAlignment="1">
      <alignment horizontal="centerContinuous" vertical="center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9" fillId="4" borderId="1" xfId="0" applyFont="1" applyFill="1" applyBorder="1" applyAlignment="1">
      <alignment vertical="center"/>
    </xf>
    <xf numFmtId="16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3" fontId="1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/>
    </xf>
    <xf numFmtId="3" fontId="17" fillId="4" borderId="1" xfId="0" applyNumberFormat="1" applyFont="1" applyFill="1" applyBorder="1" applyAlignment="1">
      <alignment/>
    </xf>
    <xf numFmtId="0" fontId="1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3" fontId="18" fillId="4" borderId="1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3" fontId="17" fillId="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3" fontId="15" fillId="0" borderId="0" xfId="0" applyNumberFormat="1" applyFont="1" applyAlignment="1">
      <alignment/>
    </xf>
    <xf numFmtId="3" fontId="12" fillId="3" borderId="0" xfId="0" applyNumberFormat="1" applyFont="1" applyFill="1" applyAlignment="1">
      <alignment horizontal="right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Alignment="1" quotePrefix="1">
      <alignment vertical="center"/>
    </xf>
    <xf numFmtId="0" fontId="1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166" fontId="26" fillId="0" borderId="0" xfId="31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horizontal="right"/>
    </xf>
    <xf numFmtId="0" fontId="29" fillId="0" borderId="0" xfId="0" applyFont="1" applyAlignment="1">
      <alignment/>
    </xf>
    <xf numFmtId="3" fontId="13" fillId="0" borderId="0" xfId="0" applyNumberFormat="1" applyFont="1" applyAlignment="1">
      <alignment/>
    </xf>
    <xf numFmtId="3" fontId="17" fillId="3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0" fillId="3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/>
    </xf>
    <xf numFmtId="3" fontId="10" fillId="0" borderId="1" xfId="0" applyNumberFormat="1" applyFont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right" vertical="center"/>
    </xf>
    <xf numFmtId="0" fontId="13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3" fontId="13" fillId="3" borderId="0" xfId="0" applyNumberFormat="1" applyFont="1" applyFill="1" applyBorder="1" applyAlignment="1">
      <alignment horizontal="right"/>
    </xf>
    <xf numFmtId="0" fontId="13" fillId="3" borderId="0" xfId="0" applyFont="1" applyFill="1" applyAlignment="1">
      <alignment/>
    </xf>
    <xf numFmtId="0" fontId="13" fillId="3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/>
    </xf>
    <xf numFmtId="3" fontId="22" fillId="3" borderId="0" xfId="0" applyNumberFormat="1" applyFont="1" applyFill="1" applyAlignment="1">
      <alignment/>
    </xf>
    <xf numFmtId="0" fontId="19" fillId="4" borderId="1" xfId="0" applyFont="1" applyFill="1" applyBorder="1" applyAlignment="1">
      <alignment horizontal="center" vertical="center" textRotation="90"/>
    </xf>
    <xf numFmtId="0" fontId="19" fillId="4" borderId="1" xfId="0" applyFont="1" applyFill="1" applyBorder="1" applyAlignment="1">
      <alignment horizontal="centerContinuous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 quotePrefix="1">
      <alignment vertical="center"/>
    </xf>
    <xf numFmtId="3" fontId="10" fillId="3" borderId="0" xfId="0" applyNumberFormat="1" applyFont="1" applyFill="1" applyBorder="1" applyAlignment="1" quotePrefix="1">
      <alignment vertical="center"/>
    </xf>
    <xf numFmtId="3" fontId="10" fillId="0" borderId="0" xfId="0" applyNumberFormat="1" applyFont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2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3" fontId="10" fillId="4" borderId="0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9" fillId="3" borderId="0" xfId="0" applyFont="1" applyFill="1" applyAlignment="1" applyProtection="1">
      <alignment horizontal="left"/>
      <protection locked="0"/>
    </xf>
    <xf numFmtId="0" fontId="10" fillId="4" borderId="0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5" fillId="0" borderId="0" xfId="0" applyNumberFormat="1" applyFont="1" applyFill="1" applyAlignment="1">
      <alignment horizontal="right"/>
    </xf>
    <xf numFmtId="3" fontId="15" fillId="3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164" fontId="27" fillId="0" borderId="1" xfId="0" applyNumberFormat="1" applyFont="1" applyFill="1" applyBorder="1" applyAlignment="1">
      <alignment horizontal="right" vertical="center"/>
    </xf>
    <xf numFmtId="165" fontId="27" fillId="0" borderId="1" xfId="15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/>
    </xf>
    <xf numFmtId="3" fontId="19" fillId="4" borderId="0" xfId="0" applyNumberFormat="1" applyFont="1" applyFill="1" applyAlignment="1">
      <alignment/>
    </xf>
    <xf numFmtId="164" fontId="26" fillId="0" borderId="0" xfId="0" applyNumberFormat="1" applyFont="1" applyAlignment="1">
      <alignment horizontal="right"/>
    </xf>
    <xf numFmtId="3" fontId="19" fillId="3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6" fontId="10" fillId="4" borderId="1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textRotation="90"/>
    </xf>
    <xf numFmtId="0" fontId="20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Alignment="1">
      <alignment/>
    </xf>
    <xf numFmtId="0" fontId="35" fillId="0" borderId="0" xfId="0" applyFont="1" applyAlignment="1">
      <alignment/>
    </xf>
    <xf numFmtId="0" fontId="13" fillId="3" borderId="2" xfId="0" applyFont="1" applyFill="1" applyBorder="1" applyAlignment="1">
      <alignment/>
    </xf>
    <xf numFmtId="3" fontId="13" fillId="3" borderId="2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3" fontId="10" fillId="4" borderId="1" xfId="0" applyNumberFormat="1" applyFont="1" applyFill="1" applyBorder="1" applyAlignment="1" applyProtection="1">
      <alignment horizontal="right" vertical="center"/>
      <protection locked="0"/>
    </xf>
    <xf numFmtId="0" fontId="19" fillId="4" borderId="1" xfId="0" applyFont="1" applyFill="1" applyBorder="1" applyAlignment="1">
      <alignment horizontal="left" vertical="center"/>
    </xf>
    <xf numFmtId="164" fontId="19" fillId="4" borderId="1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 applyProtection="1">
      <alignment horizontal="right" vertical="center"/>
      <protection locked="0"/>
    </xf>
    <xf numFmtId="3" fontId="10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3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 horizontal="center"/>
    </xf>
    <xf numFmtId="3" fontId="36" fillId="3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/>
    </xf>
    <xf numFmtId="3" fontId="37" fillId="4" borderId="1" xfId="0" applyNumberFormat="1" applyFont="1" applyFill="1" applyBorder="1" applyAlignment="1">
      <alignment horizontal="right" vertical="center"/>
    </xf>
    <xf numFmtId="0" fontId="37" fillId="3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left" vertical="center"/>
    </xf>
    <xf numFmtId="3" fontId="37" fillId="3" borderId="0" xfId="0" applyNumberFormat="1" applyFont="1" applyFill="1" applyBorder="1" applyAlignment="1">
      <alignment horizontal="right" vertical="center"/>
    </xf>
    <xf numFmtId="0" fontId="38" fillId="3" borderId="0" xfId="0" applyFont="1" applyFill="1" applyBorder="1" applyAlignment="1">
      <alignment horizontal="left" vertical="center"/>
    </xf>
    <xf numFmtId="3" fontId="39" fillId="3" borderId="0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10" fillId="4" borderId="1" xfId="0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 quotePrefix="1">
      <alignment horizontal="center" vertical="center" wrapText="1"/>
    </xf>
    <xf numFmtId="3" fontId="19" fillId="3" borderId="0" xfId="0" applyNumberFormat="1" applyFont="1" applyFill="1" applyBorder="1" applyAlignment="1" quotePrefix="1">
      <alignment horizontal="center" vertical="center" wrapText="1"/>
    </xf>
    <xf numFmtId="0" fontId="1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Continuous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4" borderId="1" xfId="0" applyFont="1" applyFill="1" applyBorder="1" applyAlignment="1">
      <alignment vertical="center"/>
    </xf>
    <xf numFmtId="3" fontId="44" fillId="4" borderId="1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43" fillId="0" borderId="0" xfId="0" applyFont="1" applyAlignment="1">
      <alignment horizontal="centerContinuous"/>
    </xf>
    <xf numFmtId="0" fontId="1" fillId="4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46" fillId="3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3" fontId="47" fillId="3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Alignment="1">
      <alignment horizontal="right"/>
    </xf>
    <xf numFmtId="0" fontId="15" fillId="3" borderId="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168" fontId="10" fillId="0" borderId="1" xfId="33" applyNumberFormat="1" applyFont="1" applyBorder="1" applyAlignment="1">
      <alignment/>
    </xf>
    <xf numFmtId="168" fontId="10" fillId="4" borderId="1" xfId="33" applyNumberFormat="1" applyFont="1" applyFill="1" applyBorder="1" applyAlignment="1">
      <alignment/>
    </xf>
    <xf numFmtId="168" fontId="10" fillId="0" borderId="0" xfId="33" applyNumberFormat="1" applyFont="1" applyBorder="1" applyAlignment="1">
      <alignment/>
    </xf>
    <xf numFmtId="168" fontId="22" fillId="0" borderId="0" xfId="33" applyNumberFormat="1" applyFont="1" applyAlignment="1">
      <alignment/>
    </xf>
    <xf numFmtId="168" fontId="19" fillId="0" borderId="0" xfId="33" applyNumberFormat="1" applyFont="1" applyAlignment="1">
      <alignment/>
    </xf>
    <xf numFmtId="168" fontId="13" fillId="0" borderId="0" xfId="33" applyNumberFormat="1" applyFont="1" applyFill="1" applyAlignment="1">
      <alignment horizontal="right" vertical="center"/>
    </xf>
    <xf numFmtId="168" fontId="10" fillId="4" borderId="1" xfId="33" applyNumberFormat="1" applyFont="1" applyFill="1" applyBorder="1" applyAlignment="1">
      <alignment horizontal="right" vertical="center"/>
    </xf>
    <xf numFmtId="168" fontId="15" fillId="0" borderId="0" xfId="33" applyNumberFormat="1" applyFont="1" applyAlignment="1">
      <alignment horizontal="right"/>
    </xf>
    <xf numFmtId="168" fontId="5" fillId="0" borderId="1" xfId="33" applyNumberFormat="1" applyFont="1" applyFill="1" applyBorder="1" applyAlignment="1">
      <alignment horizontal="right" vertical="center"/>
    </xf>
    <xf numFmtId="168" fontId="25" fillId="0" borderId="0" xfId="33" applyNumberFormat="1" applyFont="1" applyAlignment="1">
      <alignment horizontal="right"/>
    </xf>
    <xf numFmtId="168" fontId="27" fillId="0" borderId="1" xfId="33" applyNumberFormat="1" applyFont="1" applyFill="1" applyBorder="1" applyAlignment="1">
      <alignment horizontal="right" vertical="center"/>
    </xf>
    <xf numFmtId="168" fontId="12" fillId="0" borderId="0" xfId="33" applyNumberFormat="1" applyFont="1" applyAlignment="1">
      <alignment horizontal="right"/>
    </xf>
    <xf numFmtId="168" fontId="47" fillId="3" borderId="0" xfId="33" applyNumberFormat="1" applyFont="1" applyFill="1" applyBorder="1" applyAlignment="1">
      <alignment horizontal="right" vertical="center" wrapText="1"/>
    </xf>
    <xf numFmtId="168" fontId="37" fillId="4" borderId="1" xfId="33" applyNumberFormat="1" applyFont="1" applyFill="1" applyBorder="1" applyAlignment="1">
      <alignment horizontal="right" vertical="center"/>
    </xf>
    <xf numFmtId="168" fontId="9" fillId="0" borderId="0" xfId="33" applyNumberFormat="1" applyFont="1" applyFill="1" applyBorder="1" applyAlignment="1">
      <alignment/>
    </xf>
    <xf numFmtId="168" fontId="18" fillId="4" borderId="1" xfId="33" applyNumberFormat="1" applyFont="1" applyFill="1" applyBorder="1" applyAlignment="1">
      <alignment vertical="center"/>
    </xf>
    <xf numFmtId="168" fontId="10" fillId="4" borderId="1" xfId="33" applyNumberFormat="1" applyFont="1" applyFill="1" applyBorder="1" applyAlignment="1">
      <alignment vertical="center"/>
    </xf>
    <xf numFmtId="0" fontId="43" fillId="0" borderId="0" xfId="0" applyFont="1" applyAlignment="1">
      <alignment horizontal="right"/>
    </xf>
    <xf numFmtId="0" fontId="50" fillId="0" borderId="0" xfId="0" applyFont="1" applyAlignment="1">
      <alignment/>
    </xf>
    <xf numFmtId="168" fontId="0" fillId="0" borderId="0" xfId="33" applyNumberFormat="1" applyAlignment="1">
      <alignment vertical="center"/>
    </xf>
    <xf numFmtId="168" fontId="1" fillId="4" borderId="1" xfId="33" applyNumberFormat="1" applyFont="1" applyFill="1" applyBorder="1" applyAlignment="1">
      <alignment vertical="center"/>
    </xf>
    <xf numFmtId="168" fontId="44" fillId="4" borderId="1" xfId="33" applyNumberFormat="1" applyFont="1" applyFill="1" applyBorder="1" applyAlignment="1">
      <alignment vertical="center"/>
    </xf>
    <xf numFmtId="168" fontId="9" fillId="0" borderId="0" xfId="33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168" fontId="10" fillId="4" borderId="0" xfId="33" applyNumberFormat="1" applyFont="1" applyFill="1" applyBorder="1" applyAlignment="1">
      <alignment horizontal="right" vertical="center"/>
    </xf>
    <xf numFmtId="0" fontId="25" fillId="3" borderId="0" xfId="0" applyFont="1" applyFill="1" applyAlignment="1">
      <alignment/>
    </xf>
    <xf numFmtId="0" fontId="13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/>
    </xf>
    <xf numFmtId="168" fontId="19" fillId="0" borderId="1" xfId="33" applyNumberFormat="1" applyFont="1" applyBorder="1" applyAlignment="1">
      <alignment/>
    </xf>
    <xf numFmtId="3" fontId="9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6" fillId="5" borderId="1" xfId="0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168" fontId="10" fillId="4" borderId="0" xfId="33" applyNumberFormat="1" applyFont="1" applyFill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20" fillId="3" borderId="0" xfId="0" applyFont="1" applyFill="1" applyBorder="1" applyAlignment="1">
      <alignment horizontal="left"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0" fontId="1" fillId="4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2" fontId="49" fillId="4" borderId="1" xfId="0" applyNumberFormat="1" applyFont="1" applyFill="1" applyBorder="1" applyAlignment="1">
      <alignment vertical="center"/>
    </xf>
    <xf numFmtId="3" fontId="49" fillId="4" borderId="1" xfId="0" applyNumberFormat="1" applyFont="1" applyFill="1" applyBorder="1" applyAlignment="1">
      <alignment vertical="center"/>
    </xf>
    <xf numFmtId="3" fontId="52" fillId="4" borderId="1" xfId="0" applyNumberFormat="1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4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67" fontId="9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3" fontId="20" fillId="0" borderId="0" xfId="0" applyNumberFormat="1" applyFont="1" applyAlignment="1">
      <alignment/>
    </xf>
    <xf numFmtId="167" fontId="1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10" fillId="0" borderId="0" xfId="0" applyFont="1" applyAlignment="1">
      <alignment shrinkToFit="1"/>
    </xf>
    <xf numFmtId="3" fontId="10" fillId="0" borderId="0" xfId="0" applyNumberFormat="1" applyFont="1" applyAlignment="1">
      <alignment shrinkToFit="1"/>
    </xf>
    <xf numFmtId="0" fontId="52" fillId="4" borderId="1" xfId="0" applyFont="1" applyFill="1" applyBorder="1" applyAlignment="1">
      <alignment vertical="center"/>
    </xf>
    <xf numFmtId="3" fontId="17" fillId="4" borderId="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1" fillId="6" borderId="1" xfId="0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right" vertical="center"/>
    </xf>
    <xf numFmtId="0" fontId="9" fillId="0" borderId="0" xfId="30" applyAlignment="1" applyProtection="1">
      <alignment horizontal="center" vertical="center" wrapText="1"/>
      <protection/>
    </xf>
    <xf numFmtId="0" fontId="9" fillId="0" borderId="0" xfId="30" applyAlignment="1" applyProtection="1">
      <alignment vertical="center" wrapText="1"/>
      <protection/>
    </xf>
    <xf numFmtId="0" fontId="10" fillId="0" borderId="0" xfId="30" applyFont="1" applyAlignment="1" applyProtection="1">
      <alignment horizontal="right" vertical="center"/>
      <protection/>
    </xf>
    <xf numFmtId="0" fontId="55" fillId="4" borderId="4" xfId="30" applyFont="1" applyFill="1" applyBorder="1" applyAlignment="1" applyProtection="1">
      <alignment horizontal="center" vertical="center" wrapText="1"/>
      <protection/>
    </xf>
    <xf numFmtId="0" fontId="55" fillId="4" borderId="5" xfId="30" applyFont="1" applyFill="1" applyBorder="1" applyAlignment="1" applyProtection="1">
      <alignment horizontal="center" vertical="center" wrapText="1"/>
      <protection/>
    </xf>
    <xf numFmtId="0" fontId="55" fillId="4" borderId="6" xfId="30" applyFont="1" applyFill="1" applyBorder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horizontal="center" vertical="center" wrapText="1"/>
      <protection/>
    </xf>
    <xf numFmtId="0" fontId="10" fillId="1" borderId="4" xfId="30" applyFont="1" applyFill="1" applyBorder="1" applyAlignment="1" applyProtection="1">
      <alignment horizontal="center" vertical="center" wrapText="1"/>
      <protection/>
    </xf>
    <xf numFmtId="0" fontId="10" fillId="1" borderId="5" xfId="30" applyFont="1" applyFill="1" applyBorder="1" applyAlignment="1" applyProtection="1">
      <alignment horizontal="center" vertical="center" wrapText="1"/>
      <protection/>
    </xf>
    <xf numFmtId="0" fontId="10" fillId="1" borderId="6" xfId="30" applyFont="1" applyFill="1" applyBorder="1" applyAlignment="1" applyProtection="1">
      <alignment horizontal="center" vertical="center" wrapText="1"/>
      <protection/>
    </xf>
    <xf numFmtId="0" fontId="9" fillId="0" borderId="0" xfId="30" applyFont="1" applyAlignment="1" applyProtection="1">
      <alignment vertical="center" wrapText="1"/>
      <protection/>
    </xf>
    <xf numFmtId="0" fontId="9" fillId="0" borderId="7" xfId="30" applyBorder="1" applyAlignment="1" applyProtection="1">
      <alignment horizontal="center" vertical="center" wrapText="1"/>
      <protection/>
    </xf>
    <xf numFmtId="0" fontId="9" fillId="0" borderId="8" xfId="30" applyFont="1" applyBorder="1" applyAlignment="1" applyProtection="1">
      <alignment vertical="center" wrapText="1"/>
      <protection locked="0"/>
    </xf>
    <xf numFmtId="207" fontId="9" fillId="0" borderId="8" xfId="30" applyNumberFormat="1" applyBorder="1" applyAlignment="1" applyProtection="1">
      <alignment vertical="center" wrapText="1"/>
      <protection locked="0"/>
    </xf>
    <xf numFmtId="207" fontId="9" fillId="0" borderId="9" xfId="30" applyNumberFormat="1" applyBorder="1" applyAlignment="1" applyProtection="1">
      <alignment vertical="center" wrapText="1"/>
      <protection locked="0"/>
    </xf>
    <xf numFmtId="0" fontId="9" fillId="0" borderId="10" xfId="30" applyBorder="1" applyAlignment="1" applyProtection="1">
      <alignment horizontal="center" vertical="center" wrapText="1"/>
      <protection/>
    </xf>
    <xf numFmtId="0" fontId="9" fillId="0" borderId="11" xfId="30" applyFont="1" applyBorder="1" applyAlignment="1" applyProtection="1">
      <alignment vertical="center" wrapText="1"/>
      <protection/>
    </xf>
    <xf numFmtId="3" fontId="9" fillId="0" borderId="11" xfId="30" applyNumberFormat="1" applyBorder="1" applyAlignment="1" applyProtection="1">
      <alignment vertical="center" wrapText="1"/>
      <protection/>
    </xf>
    <xf numFmtId="3" fontId="9" fillId="0" borderId="12" xfId="30" applyNumberFormat="1" applyBorder="1" applyAlignment="1" applyProtection="1">
      <alignment vertical="center" wrapText="1"/>
      <protection/>
    </xf>
    <xf numFmtId="0" fontId="9" fillId="0" borderId="11" xfId="30" applyFont="1" applyBorder="1" applyAlignment="1" applyProtection="1">
      <alignment vertical="center" wrapText="1"/>
      <protection locked="0"/>
    </xf>
    <xf numFmtId="207" fontId="9" fillId="0" borderId="11" xfId="30" applyNumberFormat="1" applyBorder="1" applyAlignment="1" applyProtection="1">
      <alignment vertical="center" wrapText="1"/>
      <protection locked="0"/>
    </xf>
    <xf numFmtId="207" fontId="9" fillId="0" borderId="12" xfId="30" applyNumberFormat="1" applyFont="1" applyBorder="1" applyAlignment="1" applyProtection="1">
      <alignment vertical="center" wrapText="1"/>
      <protection locked="0"/>
    </xf>
    <xf numFmtId="207" fontId="9" fillId="0" borderId="12" xfId="30" applyNumberFormat="1" applyBorder="1" applyAlignment="1" applyProtection="1">
      <alignment vertical="center" wrapText="1"/>
      <protection locked="0"/>
    </xf>
    <xf numFmtId="0" fontId="9" fillId="0" borderId="11" xfId="30" applyBorder="1" applyAlignment="1" applyProtection="1">
      <alignment vertical="center" wrapText="1"/>
      <protection locked="0"/>
    </xf>
    <xf numFmtId="0" fontId="10" fillId="4" borderId="4" xfId="30" applyFont="1" applyFill="1" applyBorder="1" applyAlignment="1" applyProtection="1">
      <alignment horizontal="center" vertical="center" wrapText="1"/>
      <protection/>
    </xf>
    <xf numFmtId="0" fontId="52" fillId="4" borderId="5" xfId="30" applyFont="1" applyFill="1" applyBorder="1" applyAlignment="1" applyProtection="1">
      <alignment vertical="center" wrapText="1"/>
      <protection/>
    </xf>
    <xf numFmtId="207" fontId="10" fillId="4" borderId="5" xfId="30" applyNumberFormat="1" applyFont="1" applyFill="1" applyBorder="1" applyAlignment="1" applyProtection="1">
      <alignment vertical="center" wrapText="1"/>
      <protection/>
    </xf>
    <xf numFmtId="207" fontId="10" fillId="4" borderId="6" xfId="30" applyNumberFormat="1" applyFont="1" applyFill="1" applyBorder="1" applyAlignment="1" applyProtection="1">
      <alignment vertical="center" wrapText="1"/>
      <protection/>
    </xf>
    <xf numFmtId="0" fontId="31" fillId="1" borderId="1" xfId="0" applyFont="1" applyFill="1" applyBorder="1" applyAlignment="1">
      <alignment vertical="center" textRotation="90" wrapText="1"/>
    </xf>
    <xf numFmtId="0" fontId="55" fillId="1" borderId="1" xfId="0" applyFont="1" applyFill="1" applyBorder="1" applyAlignment="1">
      <alignment horizontal="center" vertical="center" wrapText="1"/>
    </xf>
    <xf numFmtId="0" fontId="31" fillId="1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31" fillId="1" borderId="1" xfId="0" applyFont="1" applyFill="1" applyBorder="1" applyAlignment="1">
      <alignment horizontal="center" vertical="center"/>
    </xf>
    <xf numFmtId="0" fontId="31" fillId="1" borderId="1" xfId="0" applyFont="1" applyFill="1" applyBorder="1" applyAlignment="1">
      <alignment vertical="center"/>
    </xf>
    <xf numFmtId="3" fontId="31" fillId="1" borderId="1" xfId="0" applyNumberFormat="1" applyFont="1" applyFill="1" applyBorder="1" applyAlignment="1">
      <alignment vertical="center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1" fillId="1" borderId="1" xfId="0" applyFont="1" applyFill="1" applyBorder="1" applyAlignment="1">
      <alignment horizontal="center"/>
    </xf>
    <xf numFmtId="0" fontId="31" fillId="1" borderId="1" xfId="0" applyFont="1" applyFill="1" applyBorder="1" applyAlignment="1">
      <alignment horizontal="left"/>
    </xf>
    <xf numFmtId="3" fontId="31" fillId="1" borderId="1" xfId="0" applyNumberFormat="1" applyFont="1" applyFill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49" fontId="31" fillId="0" borderId="2" xfId="0" applyNumberFormat="1" applyFont="1" applyBorder="1" applyAlignment="1">
      <alignment horizontal="center"/>
    </xf>
    <xf numFmtId="3" fontId="23" fillId="0" borderId="2" xfId="0" applyNumberFormat="1" applyFont="1" applyBorder="1" applyAlignment="1">
      <alignment horizontal="right"/>
    </xf>
    <xf numFmtId="0" fontId="31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3" fontId="31" fillId="0" borderId="1" xfId="0" applyNumberFormat="1" applyFont="1" applyBorder="1" applyAlignment="1">
      <alignment horizontal="right"/>
    </xf>
    <xf numFmtId="0" fontId="31" fillId="1" borderId="1" xfId="0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31" fillId="0" borderId="1" xfId="0" applyFont="1" applyBorder="1" applyAlignment="1">
      <alignment/>
    </xf>
    <xf numFmtId="49" fontId="23" fillId="0" borderId="0" xfId="0" applyNumberFormat="1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3" fontId="31" fillId="1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1" fillId="1" borderId="14" xfId="0" applyFont="1" applyFill="1" applyBorder="1" applyAlignment="1">
      <alignment horizontal="center" vertical="center" textRotation="90" wrapText="1"/>
    </xf>
    <xf numFmtId="0" fontId="31" fillId="1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5" fillId="0" borderId="0" xfId="0" applyFont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7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2" fillId="0" borderId="26" xfId="0" applyFont="1" applyBorder="1" applyAlignment="1">
      <alignment/>
    </xf>
    <xf numFmtId="0" fontId="23" fillId="0" borderId="26" xfId="0" applyFont="1" applyBorder="1" applyAlignment="1">
      <alignment/>
    </xf>
    <xf numFmtId="3" fontId="32" fillId="0" borderId="26" xfId="0" applyNumberFormat="1" applyFont="1" applyBorder="1" applyAlignment="1">
      <alignment/>
    </xf>
    <xf numFmtId="3" fontId="32" fillId="0" borderId="27" xfId="0" applyNumberFormat="1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26" applyAlignment="1" applyProtection="1">
      <alignment vertical="center" wrapText="1"/>
      <protection/>
    </xf>
    <xf numFmtId="0" fontId="13" fillId="0" borderId="0" xfId="26" applyFont="1" applyAlignment="1" applyProtection="1">
      <alignment horizontal="center" vertical="center"/>
      <protection/>
    </xf>
    <xf numFmtId="0" fontId="9" fillId="0" borderId="0" xfId="26" applyAlignment="1" applyProtection="1">
      <alignment vertical="center"/>
      <protection locked="0"/>
    </xf>
    <xf numFmtId="0" fontId="42" fillId="0" borderId="31" xfId="26" applyFont="1" applyBorder="1" applyAlignment="1" applyProtection="1">
      <alignment horizontal="center" vertical="center" wrapText="1"/>
      <protection/>
    </xf>
    <xf numFmtId="0" fontId="42" fillId="0" borderId="32" xfId="26" applyFont="1" applyBorder="1" applyAlignment="1" applyProtection="1">
      <alignment horizontal="center" vertical="center"/>
      <protection/>
    </xf>
    <xf numFmtId="0" fontId="9" fillId="0" borderId="0" xfId="26" applyAlignment="1" applyProtection="1">
      <alignment horizontal="center" vertical="center"/>
      <protection/>
    </xf>
    <xf numFmtId="0" fontId="42" fillId="0" borderId="33" xfId="26" applyFont="1" applyBorder="1" applyAlignment="1" applyProtection="1">
      <alignment horizontal="centerContinuous" vertical="center"/>
      <protection/>
    </xf>
    <xf numFmtId="0" fontId="42" fillId="0" borderId="34" xfId="26" applyFont="1" applyBorder="1" applyAlignment="1" applyProtection="1">
      <alignment horizontal="centerContinuous" vertical="center"/>
      <protection/>
    </xf>
    <xf numFmtId="0" fontId="42" fillId="0" borderId="34" xfId="26" applyFont="1" applyBorder="1" applyAlignment="1" applyProtection="1">
      <alignment horizontal="center" vertical="center"/>
      <protection/>
    </xf>
    <xf numFmtId="49" fontId="42" fillId="0" borderId="4" xfId="26" applyNumberFormat="1" applyFont="1" applyBorder="1" applyAlignment="1" applyProtection="1">
      <alignment horizontal="center" vertical="center" wrapText="1"/>
      <protection/>
    </xf>
    <xf numFmtId="49" fontId="42" fillId="0" borderId="5" xfId="26" applyNumberFormat="1" applyFont="1" applyBorder="1" applyAlignment="1" applyProtection="1">
      <alignment horizontal="center" vertical="center"/>
      <protection/>
    </xf>
    <xf numFmtId="49" fontId="42" fillId="0" borderId="6" xfId="26" applyNumberFormat="1" applyFont="1" applyBorder="1" applyAlignment="1" applyProtection="1">
      <alignment horizontal="center" vertical="center"/>
      <protection/>
    </xf>
    <xf numFmtId="49" fontId="9" fillId="0" borderId="0" xfId="26" applyNumberFormat="1" applyFont="1" applyAlignment="1" applyProtection="1">
      <alignment horizontal="center" vertical="center"/>
      <protection/>
    </xf>
    <xf numFmtId="0" fontId="13" fillId="0" borderId="35" xfId="26" applyFont="1" applyBorder="1" applyAlignment="1" applyProtection="1">
      <alignment horizontal="left" vertical="center" wrapText="1"/>
      <protection/>
    </xf>
    <xf numFmtId="213" fontId="13" fillId="0" borderId="36" xfId="26" applyNumberFormat="1" applyFont="1" applyBorder="1" applyAlignment="1" applyProtection="1">
      <alignment horizontal="center" vertical="center"/>
      <protection/>
    </xf>
    <xf numFmtId="216" fontId="13" fillId="0" borderId="36" xfId="26" applyNumberFormat="1" applyFont="1" applyBorder="1" applyAlignment="1" applyProtection="1">
      <alignment horizontal="right" vertical="center"/>
      <protection locked="0"/>
    </xf>
    <xf numFmtId="216" fontId="13" fillId="0" borderId="37" xfId="26" applyNumberFormat="1" applyFont="1" applyBorder="1" applyAlignment="1" applyProtection="1">
      <alignment horizontal="right" vertical="center"/>
      <protection locked="0"/>
    </xf>
    <xf numFmtId="244" fontId="13" fillId="8" borderId="38" xfId="26" applyNumberFormat="1" applyFont="1" applyFill="1" applyBorder="1" applyAlignment="1" applyProtection="1">
      <alignment horizontal="right" vertical="center"/>
      <protection/>
    </xf>
    <xf numFmtId="0" fontId="13" fillId="0" borderId="10" xfId="26" applyFont="1" applyBorder="1" applyAlignment="1" applyProtection="1">
      <alignment horizontal="left" vertical="center" wrapText="1"/>
      <protection/>
    </xf>
    <xf numFmtId="213" fontId="13" fillId="0" borderId="11" xfId="26" applyNumberFormat="1" applyFont="1" applyBorder="1" applyAlignment="1" applyProtection="1">
      <alignment horizontal="center" vertical="center"/>
      <protection/>
    </xf>
    <xf numFmtId="216" fontId="13" fillId="0" borderId="23" xfId="26" applyNumberFormat="1" applyFont="1" applyBorder="1" applyAlignment="1" applyProtection="1">
      <alignment horizontal="right" vertical="center"/>
      <protection locked="0"/>
    </xf>
    <xf numFmtId="216" fontId="13" fillId="0" borderId="39" xfId="26" applyNumberFormat="1" applyFont="1" applyBorder="1" applyAlignment="1" applyProtection="1">
      <alignment horizontal="right" vertical="center"/>
      <protection locked="0"/>
    </xf>
    <xf numFmtId="244" fontId="13" fillId="8" borderId="40" xfId="26" applyNumberFormat="1" applyFont="1" applyFill="1" applyBorder="1" applyAlignment="1" applyProtection="1">
      <alignment horizontal="right" vertical="center"/>
      <protection/>
    </xf>
    <xf numFmtId="0" fontId="13" fillId="0" borderId="41" xfId="26" applyFont="1" applyBorder="1" applyAlignment="1" applyProtection="1">
      <alignment horizontal="left" vertical="center" wrapText="1"/>
      <protection/>
    </xf>
    <xf numFmtId="213" fontId="13" fillId="0" borderId="39" xfId="26" applyNumberFormat="1" applyFont="1" applyBorder="1" applyAlignment="1" applyProtection="1">
      <alignment horizontal="center" vertical="center"/>
      <protection/>
    </xf>
    <xf numFmtId="0" fontId="12" fillId="8" borderId="4" xfId="26" applyFont="1" applyFill="1" applyBorder="1" applyAlignment="1" applyProtection="1">
      <alignment horizontal="left" vertical="center" wrapText="1"/>
      <protection/>
    </xf>
    <xf numFmtId="213" fontId="13" fillId="8" borderId="6" xfId="26" applyNumberFormat="1" applyFont="1" applyFill="1" applyBorder="1" applyAlignment="1" applyProtection="1">
      <alignment horizontal="center" vertical="center"/>
      <protection/>
    </xf>
    <xf numFmtId="216" fontId="12" fillId="8" borderId="4" xfId="26" applyNumberFormat="1" applyFont="1" applyFill="1" applyBorder="1" applyAlignment="1" applyProtection="1">
      <alignment horizontal="right" vertical="center"/>
      <protection/>
    </xf>
    <xf numFmtId="216" fontId="12" fillId="8" borderId="6" xfId="26" applyNumberFormat="1" applyFont="1" applyFill="1" applyBorder="1" applyAlignment="1" applyProtection="1">
      <alignment horizontal="right" vertical="center"/>
      <protection/>
    </xf>
    <xf numFmtId="244" fontId="13" fillId="8" borderId="42" xfId="26" applyNumberFormat="1" applyFont="1" applyFill="1" applyBorder="1" applyAlignment="1" applyProtection="1">
      <alignment horizontal="right" vertical="center"/>
      <protection/>
    </xf>
    <xf numFmtId="0" fontId="13" fillId="0" borderId="7" xfId="26" applyFont="1" applyBorder="1" applyAlignment="1" applyProtection="1">
      <alignment horizontal="left" vertical="center" wrapText="1"/>
      <protection/>
    </xf>
    <xf numFmtId="213" fontId="13" fillId="0" borderId="43" xfId="26" applyNumberFormat="1" applyFont="1" applyBorder="1" applyAlignment="1" applyProtection="1">
      <alignment horizontal="center" vertical="center"/>
      <protection/>
    </xf>
    <xf numFmtId="216" fontId="13" fillId="0" borderId="44" xfId="26" applyNumberFormat="1" applyFont="1" applyBorder="1" applyAlignment="1" applyProtection="1">
      <alignment horizontal="right" vertical="center"/>
      <protection/>
    </xf>
    <xf numFmtId="244" fontId="13" fillId="8" borderId="45" xfId="26" applyNumberFormat="1" applyFont="1" applyFill="1" applyBorder="1" applyAlignment="1" applyProtection="1">
      <alignment horizontal="right" vertical="center"/>
      <protection/>
    </xf>
    <xf numFmtId="216" fontId="13" fillId="0" borderId="44" xfId="26" applyNumberFormat="1" applyFont="1" applyBorder="1" applyAlignment="1" applyProtection="1">
      <alignment horizontal="right" vertical="center"/>
      <protection locked="0"/>
    </xf>
    <xf numFmtId="0" fontId="13" fillId="0" borderId="10" xfId="26" applyFont="1" applyBorder="1" applyAlignment="1" applyProtection="1">
      <alignment vertical="center" wrapText="1"/>
      <protection/>
    </xf>
    <xf numFmtId="216" fontId="13" fillId="0" borderId="11" xfId="26" applyNumberFormat="1" applyFont="1" applyBorder="1" applyAlignment="1" applyProtection="1">
      <alignment horizontal="right" vertical="center"/>
      <protection locked="0"/>
    </xf>
    <xf numFmtId="216" fontId="13" fillId="0" borderId="14" xfId="26" applyNumberFormat="1" applyFont="1" applyBorder="1" applyAlignment="1" applyProtection="1">
      <alignment horizontal="right" vertical="center"/>
      <protection locked="0"/>
    </xf>
    <xf numFmtId="244" fontId="13" fillId="8" borderId="46" xfId="26" applyNumberFormat="1" applyFont="1" applyFill="1" applyBorder="1" applyAlignment="1" applyProtection="1">
      <alignment horizontal="right" vertical="center"/>
      <protection/>
    </xf>
    <xf numFmtId="216" fontId="13" fillId="0" borderId="23" xfId="26" applyNumberFormat="1" applyFont="1" applyBorder="1" applyAlignment="1" applyProtection="1" quotePrefix="1">
      <alignment horizontal="right" vertical="center"/>
      <protection locked="0"/>
    </xf>
    <xf numFmtId="0" fontId="35" fillId="8" borderId="10" xfId="26" applyFont="1" applyFill="1" applyBorder="1" applyAlignment="1" applyProtection="1">
      <alignment vertical="center" wrapText="1"/>
      <protection/>
    </xf>
    <xf numFmtId="213" fontId="13" fillId="8" borderId="11" xfId="26" applyNumberFormat="1" applyFont="1" applyFill="1" applyBorder="1" applyAlignment="1" applyProtection="1">
      <alignment horizontal="center" vertical="center"/>
      <protection/>
    </xf>
    <xf numFmtId="216" fontId="35" fillId="8" borderId="4" xfId="26" applyNumberFormat="1" applyFont="1" applyFill="1" applyBorder="1" applyAlignment="1" applyProtection="1">
      <alignment horizontal="right" vertical="center"/>
      <protection/>
    </xf>
    <xf numFmtId="216" fontId="13" fillId="0" borderId="8" xfId="26" applyNumberFormat="1" applyFont="1" applyBorder="1" applyAlignment="1" applyProtection="1">
      <alignment horizontal="right" vertical="center"/>
      <protection locked="0"/>
    </xf>
    <xf numFmtId="0" fontId="9" fillId="0" borderId="0" xfId="26" applyFont="1" applyAlignment="1" applyProtection="1">
      <alignment vertical="center"/>
      <protection locked="0"/>
    </xf>
    <xf numFmtId="0" fontId="35" fillId="8" borderId="41" xfId="26" applyFont="1" applyFill="1" applyBorder="1" applyAlignment="1" applyProtection="1">
      <alignment vertical="center" wrapText="1"/>
      <protection/>
    </xf>
    <xf numFmtId="213" fontId="13" fillId="8" borderId="39" xfId="26" applyNumberFormat="1" applyFont="1" applyFill="1" applyBorder="1" applyAlignment="1" applyProtection="1">
      <alignment horizontal="center" vertical="center"/>
      <protection/>
    </xf>
    <xf numFmtId="216" fontId="35" fillId="8" borderId="47" xfId="26" applyNumberFormat="1" applyFont="1" applyFill="1" applyBorder="1" applyAlignment="1" applyProtection="1">
      <alignment horizontal="right" vertical="center"/>
      <protection/>
    </xf>
    <xf numFmtId="244" fontId="13" fillId="8" borderId="48" xfId="26" applyNumberFormat="1" applyFont="1" applyFill="1" applyBorder="1" applyAlignment="1" applyProtection="1">
      <alignment horizontal="right" vertical="center"/>
      <protection/>
    </xf>
    <xf numFmtId="0" fontId="12" fillId="8" borderId="4" xfId="26" applyFont="1" applyFill="1" applyBorder="1" applyAlignment="1" applyProtection="1">
      <alignment vertical="center" wrapText="1"/>
      <protection/>
    </xf>
    <xf numFmtId="0" fontId="13" fillId="0" borderId="7" xfId="26" applyFont="1" applyBorder="1" applyAlignment="1" applyProtection="1">
      <alignment vertical="center" wrapText="1"/>
      <protection/>
    </xf>
    <xf numFmtId="216" fontId="35" fillId="8" borderId="6" xfId="26" applyNumberFormat="1" applyFont="1" applyFill="1" applyBorder="1" applyAlignment="1" applyProtection="1">
      <alignment horizontal="right" vertical="center"/>
      <protection/>
    </xf>
    <xf numFmtId="216" fontId="13" fillId="0" borderId="11" xfId="26" applyNumberFormat="1" applyFont="1" applyBorder="1" applyAlignment="1" applyProtection="1">
      <alignment horizontal="right" vertical="center"/>
      <protection/>
    </xf>
    <xf numFmtId="216" fontId="13" fillId="0" borderId="11" xfId="26" applyNumberFormat="1" applyFont="1" applyBorder="1" applyAlignment="1" applyProtection="1" quotePrefix="1">
      <alignment horizontal="right" vertical="center"/>
      <protection locked="0"/>
    </xf>
    <xf numFmtId="216" fontId="13" fillId="0" borderId="23" xfId="26" applyNumberFormat="1" applyFont="1" applyBorder="1" applyAlignment="1" applyProtection="1" quotePrefix="1">
      <alignment horizontal="right" vertical="center"/>
      <protection/>
    </xf>
    <xf numFmtId="213" fontId="13" fillId="0" borderId="14" xfId="26" applyNumberFormat="1" applyFont="1" applyBorder="1" applyAlignment="1" applyProtection="1">
      <alignment horizontal="center" vertical="center"/>
      <protection/>
    </xf>
    <xf numFmtId="216" fontId="13" fillId="0" borderId="12" xfId="26" applyNumberFormat="1" applyFont="1" applyBorder="1" applyAlignment="1" applyProtection="1">
      <alignment horizontal="right" vertical="center"/>
      <protection locked="0"/>
    </xf>
    <xf numFmtId="0" fontId="13" fillId="0" borderId="10" xfId="26" applyFont="1" applyBorder="1" applyAlignment="1" applyProtection="1">
      <alignment horizontal="left" vertical="center" wrapText="1" indent="4"/>
      <protection/>
    </xf>
    <xf numFmtId="216" fontId="13" fillId="0" borderId="49" xfId="26" applyNumberFormat="1" applyFont="1" applyBorder="1" applyAlignment="1" applyProtection="1" quotePrefix="1">
      <alignment horizontal="right" vertical="center"/>
      <protection locked="0"/>
    </xf>
    <xf numFmtId="216" fontId="13" fillId="0" borderId="49" xfId="26" applyNumberFormat="1" applyFont="1" applyBorder="1" applyAlignment="1" applyProtection="1">
      <alignment horizontal="right" vertical="center"/>
      <protection locked="0"/>
    </xf>
    <xf numFmtId="216" fontId="13" fillId="0" borderId="50" xfId="26" applyNumberFormat="1" applyFont="1" applyBorder="1" applyAlignment="1" applyProtection="1">
      <alignment horizontal="right" vertical="center"/>
      <protection locked="0"/>
    </xf>
    <xf numFmtId="213" fontId="13" fillId="8" borderId="23" xfId="26" applyNumberFormat="1" applyFont="1" applyFill="1" applyBorder="1" applyAlignment="1" applyProtection="1">
      <alignment horizontal="center" vertical="center"/>
      <protection/>
    </xf>
    <xf numFmtId="216" fontId="35" fillId="8" borderId="51" xfId="26" applyNumberFormat="1" applyFont="1" applyFill="1" applyBorder="1" applyAlignment="1" applyProtection="1">
      <alignment horizontal="right" vertical="center"/>
      <protection/>
    </xf>
    <xf numFmtId="0" fontId="12" fillId="8" borderId="52" xfId="26" applyFont="1" applyFill="1" applyBorder="1" applyAlignment="1" applyProtection="1">
      <alignment horizontal="left" vertical="center" wrapText="1"/>
      <protection/>
    </xf>
    <xf numFmtId="0" fontId="9" fillId="0" borderId="0" xfId="26" applyAlignment="1" applyProtection="1">
      <alignment vertical="center"/>
      <protection/>
    </xf>
    <xf numFmtId="0" fontId="20" fillId="0" borderId="0" xfId="26" applyFont="1" applyAlignment="1" applyProtection="1">
      <alignment horizontal="center" vertical="center"/>
      <protection/>
    </xf>
    <xf numFmtId="0" fontId="11" fillId="0" borderId="0" xfId="26" applyFont="1" applyAlignment="1" applyProtection="1">
      <alignment horizontal="center" vertical="center"/>
      <protection/>
    </xf>
    <xf numFmtId="49" fontId="11" fillId="0" borderId="0" xfId="26" applyNumberFormat="1" applyFont="1" applyAlignment="1" applyProtection="1">
      <alignment horizontal="center" vertical="center"/>
      <protection/>
    </xf>
    <xf numFmtId="49" fontId="13" fillId="0" borderId="36" xfId="26" applyNumberFormat="1" applyFont="1" applyBorder="1" applyAlignment="1" applyProtection="1">
      <alignment horizontal="center" vertical="center"/>
      <protection/>
    </xf>
    <xf numFmtId="216" fontId="13" fillId="0" borderId="53" xfId="26" applyNumberFormat="1" applyFont="1" applyBorder="1" applyAlignment="1" applyProtection="1">
      <alignment horizontal="right" vertical="center"/>
      <protection locked="0"/>
    </xf>
    <xf numFmtId="216" fontId="13" fillId="0" borderId="54" xfId="26" applyNumberFormat="1" applyFont="1" applyBorder="1" applyAlignment="1" applyProtection="1">
      <alignment horizontal="right" vertical="center"/>
      <protection locked="0"/>
    </xf>
    <xf numFmtId="49" fontId="13" fillId="0" borderId="11" xfId="26" applyNumberFormat="1" applyFont="1" applyBorder="1" applyAlignment="1" applyProtection="1">
      <alignment horizontal="center" vertical="center"/>
      <protection/>
    </xf>
    <xf numFmtId="213" fontId="13" fillId="0" borderId="8" xfId="26" applyNumberFormat="1" applyFont="1" applyBorder="1" applyAlignment="1" applyProtection="1">
      <alignment horizontal="center" vertical="center"/>
      <protection/>
    </xf>
    <xf numFmtId="0" fontId="35" fillId="8" borderId="10" xfId="26" applyFont="1" applyFill="1" applyBorder="1" applyAlignment="1" applyProtection="1">
      <alignment horizontal="left" vertical="center" wrapText="1"/>
      <protection/>
    </xf>
    <xf numFmtId="213" fontId="13" fillId="8" borderId="14" xfId="26" applyNumberFormat="1" applyFont="1" applyFill="1" applyBorder="1" applyAlignment="1" applyProtection="1">
      <alignment horizontal="center" vertical="center"/>
      <protection/>
    </xf>
    <xf numFmtId="216" fontId="35" fillId="8" borderId="4" xfId="26" applyNumberFormat="1" applyFont="1" applyFill="1" applyBorder="1" applyAlignment="1" applyProtection="1">
      <alignment vertical="center"/>
      <protection/>
    </xf>
    <xf numFmtId="216" fontId="35" fillId="8" borderId="6" xfId="26" applyNumberFormat="1" applyFont="1" applyFill="1" applyBorder="1" applyAlignment="1" applyProtection="1">
      <alignment vertical="center"/>
      <protection/>
    </xf>
    <xf numFmtId="213" fontId="13" fillId="0" borderId="23" xfId="26" applyNumberFormat="1" applyFont="1" applyBorder="1" applyAlignment="1" applyProtection="1">
      <alignment horizontal="center" vertical="center"/>
      <protection/>
    </xf>
    <xf numFmtId="0" fontId="8" fillId="0" borderId="10" xfId="26" applyFont="1" applyBorder="1" applyAlignment="1" applyProtection="1">
      <alignment vertical="center" wrapText="1"/>
      <protection/>
    </xf>
    <xf numFmtId="0" fontId="64" fillId="8" borderId="41" xfId="26" applyFont="1" applyFill="1" applyBorder="1" applyAlignment="1" applyProtection="1">
      <alignment vertical="center" wrapText="1"/>
      <protection/>
    </xf>
    <xf numFmtId="216" fontId="35" fillId="8" borderId="47" xfId="26" applyNumberFormat="1" applyFont="1" applyFill="1" applyBorder="1" applyAlignment="1" applyProtection="1">
      <alignment vertical="center"/>
      <protection/>
    </xf>
    <xf numFmtId="216" fontId="35" fillId="8" borderId="51" xfId="26" applyNumberFormat="1" applyFont="1" applyFill="1" applyBorder="1" applyAlignment="1" applyProtection="1">
      <alignment vertical="center"/>
      <protection/>
    </xf>
    <xf numFmtId="213" fontId="13" fillId="8" borderId="55" xfId="26" applyNumberFormat="1" applyFont="1" applyFill="1" applyBorder="1" applyAlignment="1" applyProtection="1">
      <alignment horizontal="center" vertical="center"/>
      <protection/>
    </xf>
    <xf numFmtId="216" fontId="12" fillId="8" borderId="4" xfId="26" applyNumberFormat="1" applyFont="1" applyFill="1" applyBorder="1" applyAlignment="1" applyProtection="1">
      <alignment vertical="center"/>
      <protection/>
    </xf>
    <xf numFmtId="216" fontId="12" fillId="8" borderId="6" xfId="26" applyNumberFormat="1" applyFont="1" applyFill="1" applyBorder="1" applyAlignment="1" applyProtection="1">
      <alignment vertical="center"/>
      <protection/>
    </xf>
    <xf numFmtId="216" fontId="13" fillId="0" borderId="11" xfId="26" applyNumberFormat="1" applyFont="1" applyBorder="1" applyAlignment="1" applyProtection="1" quotePrefix="1">
      <alignment horizontal="center" vertical="center"/>
      <protection/>
    </xf>
    <xf numFmtId="216" fontId="12" fillId="8" borderId="56" xfId="26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 horizontal="left"/>
    </xf>
    <xf numFmtId="168" fontId="14" fillId="0" borderId="0" xfId="33" applyNumberFormat="1" applyFont="1" applyAlignment="1">
      <alignment horizontal="right"/>
    </xf>
    <xf numFmtId="168" fontId="13" fillId="0" borderId="0" xfId="33" applyNumberFormat="1" applyFont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0" fontId="31" fillId="5" borderId="1" xfId="0" applyFont="1" applyFill="1" applyBorder="1" applyAlignment="1">
      <alignment/>
    </xf>
    <xf numFmtId="3" fontId="31" fillId="5" borderId="1" xfId="0" applyNumberFormat="1" applyFont="1" applyFill="1" applyBorder="1" applyAlignment="1">
      <alignment/>
    </xf>
    <xf numFmtId="168" fontId="15" fillId="0" borderId="0" xfId="33" applyNumberFormat="1" applyFont="1" applyAlignment="1">
      <alignment/>
    </xf>
    <xf numFmtId="0" fontId="65" fillId="7" borderId="1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3" fontId="19" fillId="4" borderId="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4" borderId="3" xfId="0" applyFont="1" applyFill="1" applyBorder="1" applyAlignment="1">
      <alignment horizontal="right" vertical="center" textRotation="90"/>
    </xf>
    <xf numFmtId="0" fontId="17" fillId="4" borderId="2" xfId="0" applyFont="1" applyFill="1" applyBorder="1" applyAlignment="1">
      <alignment horizontal="right" vertical="center" textRotation="90"/>
    </xf>
    <xf numFmtId="0" fontId="17" fillId="4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16" fontId="10" fillId="4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" fontId="10" fillId="4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3" fontId="19" fillId="4" borderId="3" xfId="0" applyNumberFormat="1" applyFont="1" applyFill="1" applyBorder="1" applyAlignment="1">
      <alignment horizontal="center" vertical="center" wrapText="1"/>
    </xf>
    <xf numFmtId="16" fontId="10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27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0" fillId="4" borderId="1" xfId="0" applyFont="1" applyFill="1" applyBorder="1" applyAlignment="1">
      <alignment horizontal="left" vertical="center"/>
    </xf>
    <xf numFmtId="168" fontId="9" fillId="0" borderId="0" xfId="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9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54" fillId="7" borderId="3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/>
    </xf>
    <xf numFmtId="0" fontId="31" fillId="7" borderId="33" xfId="0" applyFont="1" applyFill="1" applyBorder="1" applyAlignment="1">
      <alignment horizontal="center" vertical="center" wrapText="1"/>
    </xf>
    <xf numFmtId="0" fontId="0" fillId="7" borderId="57" xfId="0" applyFont="1" applyFill="1" applyBorder="1" applyAlignment="1">
      <alignment/>
    </xf>
    <xf numFmtId="0" fontId="54" fillId="7" borderId="23" xfId="0" applyFont="1" applyFill="1" applyBorder="1" applyAlignment="1">
      <alignment horizontal="center" vertical="center" textRotation="90" wrapText="1"/>
    </xf>
    <xf numFmtId="0" fontId="6" fillId="7" borderId="8" xfId="0" applyFont="1" applyFill="1" applyBorder="1" applyAlignment="1">
      <alignment textRotation="90"/>
    </xf>
    <xf numFmtId="0" fontId="54" fillId="7" borderId="1" xfId="0" applyFont="1" applyFill="1" applyBorder="1" applyAlignment="1">
      <alignment horizontal="center" vertical="center"/>
    </xf>
    <xf numFmtId="0" fontId="54" fillId="7" borderId="14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5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4" borderId="60" xfId="0" applyNumberFormat="1" applyFill="1" applyBorder="1" applyAlignment="1">
      <alignment vertical="center"/>
    </xf>
    <xf numFmtId="3" fontId="0" fillId="4" borderId="61" xfId="0" applyNumberForma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31" fillId="0" borderId="62" xfId="0" applyFont="1" applyBorder="1" applyAlignment="1">
      <alignment horizontal="center" vertical="center" textRotation="90"/>
    </xf>
    <xf numFmtId="0" fontId="31" fillId="0" borderId="63" xfId="0" applyFont="1" applyBorder="1" applyAlignment="1">
      <alignment horizontal="center" vertical="center" textRotation="90"/>
    </xf>
    <xf numFmtId="0" fontId="55" fillId="0" borderId="6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5" fillId="0" borderId="65" xfId="0" applyFont="1" applyBorder="1" applyAlignment="1">
      <alignment horizontal="center"/>
    </xf>
    <xf numFmtId="0" fontId="55" fillId="0" borderId="66" xfId="0" applyFont="1" applyBorder="1" applyAlignment="1">
      <alignment horizontal="center"/>
    </xf>
    <xf numFmtId="0" fontId="55" fillId="0" borderId="67" xfId="0" applyFont="1" applyBorder="1" applyAlignment="1">
      <alignment horizontal="center"/>
    </xf>
    <xf numFmtId="0" fontId="55" fillId="0" borderId="68" xfId="0" applyFont="1" applyBorder="1" applyAlignment="1">
      <alignment horizontal="center"/>
    </xf>
    <xf numFmtId="0" fontId="11" fillId="0" borderId="47" xfId="26" applyFont="1" applyBorder="1" applyAlignment="1" applyProtection="1">
      <alignment horizontal="center" vertical="center" wrapText="1"/>
      <protection/>
    </xf>
    <xf numFmtId="0" fontId="11" fillId="0" borderId="69" xfId="26" applyFont="1" applyBorder="1" applyAlignment="1" applyProtection="1">
      <alignment horizontal="center" vertical="center" wrapText="1"/>
      <protection/>
    </xf>
    <xf numFmtId="0" fontId="42" fillId="0" borderId="53" xfId="26" applyFont="1" applyBorder="1" applyAlignment="1" applyProtection="1">
      <alignment horizontal="center" vertical="center" textRotation="90"/>
      <protection/>
    </xf>
    <xf numFmtId="0" fontId="42" fillId="0" borderId="26" xfId="26" applyFont="1" applyBorder="1" applyAlignment="1" applyProtection="1">
      <alignment horizontal="center" vertical="center" textRotation="90"/>
      <protection/>
    </xf>
    <xf numFmtId="0" fontId="11" fillId="0" borderId="70" xfId="26" applyFont="1" applyBorder="1" applyAlignment="1" applyProtection="1">
      <alignment horizontal="right" vertical="center"/>
      <protection locked="0"/>
    </xf>
  </cellXfs>
  <cellStyles count="20">
    <cellStyle name="Normal" xfId="0"/>
    <cellStyle name="Comma" xfId="15"/>
    <cellStyle name="Comma [0]" xfId="16"/>
    <cellStyle name="Hyperlink" xfId="17"/>
    <cellStyle name="Hiperhivatkozás_2006r0011_mell 2005.évi beszámoló,pénzmaradvány" xfId="18"/>
    <cellStyle name="Hiperhivatkozás_Mérlegek 2005" xfId="19"/>
    <cellStyle name="Hiperhivatkozás_Mérlegek 2005 (1)" xfId="20"/>
    <cellStyle name="Followed Hyperlink" xfId="21"/>
    <cellStyle name="Már látott hiperhivatkozás_2006r0011_mell 2005.évi beszámoló,pénzmaradvány" xfId="22"/>
    <cellStyle name="Már látott hiperhivatkozás_Mérlegek 2005" xfId="23"/>
    <cellStyle name="Már látott hiperhivatkozás_Mérlegek 2005 (1)" xfId="24"/>
    <cellStyle name="Normál_Mérlegek 2005" xfId="25"/>
    <cellStyle name="Normál_Mérlegek 2005 (1)" xfId="26"/>
    <cellStyle name="Normál_minta" xfId="27"/>
    <cellStyle name="Normál_VAGYONKIMUTATÁS" xfId="28"/>
    <cellStyle name="Normál_VAGYONKIMUTATÁS 2004.12.31." xfId="29"/>
    <cellStyle name="Normál_Zárszámadáshoz-táblák-" xfId="30"/>
    <cellStyle name="Currency" xfId="31"/>
    <cellStyle name="Currency [0]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view="pageBreakPreview" zoomScaleSheetLayoutView="100" workbookViewId="0" topLeftCell="A30">
      <selection activeCell="B40" sqref="B40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5" width="12.75390625" style="0" customWidth="1"/>
  </cols>
  <sheetData>
    <row r="2" spans="1:5" ht="22.5" customHeight="1">
      <c r="A2" s="582" t="s">
        <v>298</v>
      </c>
      <c r="B2" s="584" t="s">
        <v>198</v>
      </c>
      <c r="C2" s="106" t="s">
        <v>299</v>
      </c>
      <c r="D2" s="106" t="s">
        <v>300</v>
      </c>
      <c r="E2" s="580" t="s">
        <v>557</v>
      </c>
    </row>
    <row r="3" spans="1:5" ht="22.5" customHeight="1">
      <c r="A3" s="583"/>
      <c r="B3" s="585"/>
      <c r="C3" s="586" t="s">
        <v>301</v>
      </c>
      <c r="D3" s="587"/>
      <c r="E3" s="581"/>
    </row>
    <row r="4" spans="1:5" ht="12.75" customHeight="1">
      <c r="A4" s="68">
        <v>1</v>
      </c>
      <c r="B4" s="69" t="s">
        <v>302</v>
      </c>
      <c r="C4" s="25">
        <f>SUM(C5:C14)</f>
        <v>3573681</v>
      </c>
      <c r="D4" s="25">
        <f>SUM(D5:D14)</f>
        <v>378523</v>
      </c>
      <c r="E4" s="25">
        <f aca="true" t="shared" si="0" ref="E4:E10">SUM(C4:D4)</f>
        <v>3952204</v>
      </c>
    </row>
    <row r="5" spans="1:5" ht="11.25" customHeight="1">
      <c r="A5" s="23"/>
      <c r="B5" s="5" t="s">
        <v>303</v>
      </c>
      <c r="C5" s="145">
        <v>392738</v>
      </c>
      <c r="D5" s="145"/>
      <c r="E5" s="145">
        <f t="shared" si="0"/>
        <v>392738</v>
      </c>
    </row>
    <row r="6" spans="1:5" ht="11.25" customHeight="1">
      <c r="A6" s="23"/>
      <c r="B6" s="5" t="s">
        <v>381</v>
      </c>
      <c r="C6" s="145">
        <v>1285001</v>
      </c>
      <c r="D6" s="145"/>
      <c r="E6" s="145">
        <f t="shared" si="0"/>
        <v>1285001</v>
      </c>
    </row>
    <row r="7" spans="1:5" ht="11.25" customHeight="1">
      <c r="A7" s="23"/>
      <c r="B7" s="5" t="s">
        <v>304</v>
      </c>
      <c r="C7" s="145">
        <v>1055177</v>
      </c>
      <c r="D7" s="145"/>
      <c r="E7" s="145">
        <f t="shared" si="0"/>
        <v>1055177</v>
      </c>
    </row>
    <row r="8" spans="1:5" ht="11.25" customHeight="1">
      <c r="A8" s="23"/>
      <c r="B8" s="5" t="s">
        <v>235</v>
      </c>
      <c r="C8" s="145">
        <v>722959</v>
      </c>
      <c r="D8" s="145"/>
      <c r="E8" s="145">
        <f t="shared" si="0"/>
        <v>722959</v>
      </c>
    </row>
    <row r="9" spans="1:5" ht="11.25" customHeight="1">
      <c r="A9" s="23"/>
      <c r="B9" s="5" t="s">
        <v>559</v>
      </c>
      <c r="C9" s="145">
        <v>103573</v>
      </c>
      <c r="D9" s="145"/>
      <c r="E9" s="145">
        <f t="shared" si="0"/>
        <v>103573</v>
      </c>
    </row>
    <row r="10" spans="1:5" ht="11.25" customHeight="1">
      <c r="A10" s="23"/>
      <c r="B10" s="5" t="s">
        <v>560</v>
      </c>
      <c r="C10" s="145">
        <v>14233</v>
      </c>
      <c r="D10" s="329"/>
      <c r="E10" s="145">
        <f t="shared" si="0"/>
        <v>14233</v>
      </c>
    </row>
    <row r="11" spans="1:5" ht="11.25" customHeight="1">
      <c r="A11" s="23"/>
      <c r="B11" s="5" t="s">
        <v>438</v>
      </c>
      <c r="C11" s="145"/>
      <c r="D11" s="145"/>
      <c r="E11" s="145">
        <f>SUM(C11:D11)</f>
        <v>0</v>
      </c>
    </row>
    <row r="12" spans="1:5" ht="11.25" customHeight="1">
      <c r="A12" s="23"/>
      <c r="B12" s="5" t="s">
        <v>564</v>
      </c>
      <c r="C12" s="145"/>
      <c r="D12" s="145">
        <v>372787</v>
      </c>
      <c r="E12" s="145">
        <f>SUM(C12:D12)</f>
        <v>372787</v>
      </c>
    </row>
    <row r="13" spans="1:5" ht="11.25" customHeight="1">
      <c r="A13" s="23"/>
      <c r="B13" s="5" t="s">
        <v>733</v>
      </c>
      <c r="C13" s="145"/>
      <c r="D13" s="145">
        <v>5736</v>
      </c>
      <c r="E13" s="145">
        <f>SUM(C13:D13)</f>
        <v>5736</v>
      </c>
    </row>
    <row r="14" spans="1:5" ht="11.25" customHeight="1">
      <c r="A14" s="23"/>
      <c r="B14" s="5" t="s">
        <v>734</v>
      </c>
      <c r="C14" s="145"/>
      <c r="D14" s="145"/>
      <c r="E14" s="145">
        <f>SUM(C14:D14)</f>
        <v>0</v>
      </c>
    </row>
    <row r="15" spans="1:5" ht="9.75" customHeight="1">
      <c r="A15" s="23"/>
      <c r="B15" s="24"/>
      <c r="C15" s="72"/>
      <c r="D15" s="72"/>
      <c r="E15" s="72"/>
    </row>
    <row r="16" spans="1:5" ht="12.75" customHeight="1">
      <c r="A16" s="68">
        <v>2</v>
      </c>
      <c r="B16" s="69" t="s">
        <v>305</v>
      </c>
      <c r="C16" s="25"/>
      <c r="D16" s="142">
        <f>SUM(D17:D27)</f>
        <v>760974</v>
      </c>
      <c r="E16" s="25">
        <f>SUM(C16:D16)</f>
        <v>760974</v>
      </c>
    </row>
    <row r="17" spans="1:5" ht="11.25" customHeight="1">
      <c r="A17" s="23"/>
      <c r="B17" s="5" t="s">
        <v>306</v>
      </c>
      <c r="C17" s="145"/>
      <c r="D17" s="145">
        <v>51011</v>
      </c>
      <c r="E17" s="163">
        <f aca="true" t="shared" si="1" ref="E17:E27">SUM(D17)</f>
        <v>51011</v>
      </c>
    </row>
    <row r="18" spans="1:5" ht="11.25" customHeight="1">
      <c r="A18" s="23"/>
      <c r="B18" s="5" t="s">
        <v>572</v>
      </c>
      <c r="C18" s="145"/>
      <c r="D18" s="145">
        <v>40256</v>
      </c>
      <c r="E18" s="163">
        <f t="shared" si="1"/>
        <v>40256</v>
      </c>
    </row>
    <row r="19" spans="1:5" ht="11.25" customHeight="1">
      <c r="A19" s="23"/>
      <c r="B19" s="5" t="s">
        <v>478</v>
      </c>
      <c r="C19" s="145"/>
      <c r="D19" s="145">
        <v>156359</v>
      </c>
      <c r="E19" s="163">
        <f t="shared" si="1"/>
        <v>156359</v>
      </c>
    </row>
    <row r="20" spans="1:5" ht="11.25" customHeight="1">
      <c r="A20" s="23"/>
      <c r="B20" s="5" t="s">
        <v>977</v>
      </c>
      <c r="C20" s="145"/>
      <c r="D20" s="145">
        <v>44416</v>
      </c>
      <c r="E20" s="163">
        <f t="shared" si="1"/>
        <v>44416</v>
      </c>
    </row>
    <row r="21" spans="1:5" ht="11.25" customHeight="1">
      <c r="A21" s="23"/>
      <c r="B21" s="5" t="s">
        <v>561</v>
      </c>
      <c r="C21" s="145"/>
      <c r="D21" s="145">
        <v>83400</v>
      </c>
      <c r="E21" s="163">
        <f t="shared" si="1"/>
        <v>83400</v>
      </c>
    </row>
    <row r="22" spans="1:5" ht="11.25" customHeight="1">
      <c r="A22" s="23"/>
      <c r="B22" s="5" t="s">
        <v>562</v>
      </c>
      <c r="C22" s="145"/>
      <c r="D22" s="145">
        <v>127148</v>
      </c>
      <c r="E22" s="163">
        <f t="shared" si="1"/>
        <v>127148</v>
      </c>
    </row>
    <row r="23" spans="1:5" ht="11.25" customHeight="1">
      <c r="A23" s="23"/>
      <c r="B23" s="5" t="s">
        <v>196</v>
      </c>
      <c r="C23" s="145"/>
      <c r="D23" s="145">
        <v>77225</v>
      </c>
      <c r="E23" s="163">
        <f t="shared" si="1"/>
        <v>77225</v>
      </c>
    </row>
    <row r="24" spans="1:5" ht="11.25" customHeight="1">
      <c r="A24" s="23"/>
      <c r="B24" s="5" t="s">
        <v>735</v>
      </c>
      <c r="C24" s="145"/>
      <c r="D24" s="145">
        <v>1268</v>
      </c>
      <c r="E24" s="163">
        <f t="shared" si="1"/>
        <v>1268</v>
      </c>
    </row>
    <row r="25" spans="1:5" ht="11.25" customHeight="1">
      <c r="A25" s="23"/>
      <c r="B25" s="5" t="s">
        <v>736</v>
      </c>
      <c r="C25" s="145"/>
      <c r="D25" s="145">
        <v>600</v>
      </c>
      <c r="E25" s="163">
        <f t="shared" si="1"/>
        <v>600</v>
      </c>
    </row>
    <row r="26" spans="1:5" ht="11.25" customHeight="1">
      <c r="A26" s="23"/>
      <c r="B26" s="5" t="s">
        <v>737</v>
      </c>
      <c r="C26" s="145"/>
      <c r="D26" s="145">
        <v>170156</v>
      </c>
      <c r="E26" s="163">
        <f>SUM(D26)</f>
        <v>170156</v>
      </c>
    </row>
    <row r="27" spans="1:5" ht="11.25" customHeight="1">
      <c r="A27" s="23"/>
      <c r="B27" s="5" t="s">
        <v>563</v>
      </c>
      <c r="C27" s="145"/>
      <c r="D27" s="145">
        <v>9135</v>
      </c>
      <c r="E27" s="163">
        <f t="shared" si="1"/>
        <v>9135</v>
      </c>
    </row>
    <row r="28" spans="1:5" ht="12.75" customHeight="1">
      <c r="A28" s="107"/>
      <c r="B28" s="108" t="s">
        <v>411</v>
      </c>
      <c r="C28" s="109">
        <f>C4+C16</f>
        <v>3573681</v>
      </c>
      <c r="D28" s="109">
        <f>D4+D16</f>
        <v>1139497</v>
      </c>
      <c r="E28" s="109">
        <f>E4+E16</f>
        <v>4713178</v>
      </c>
    </row>
    <row r="29" spans="1:5" ht="11.25" customHeight="1">
      <c r="A29" s="16"/>
      <c r="B29" s="5" t="s">
        <v>410</v>
      </c>
      <c r="C29" s="145">
        <v>-198597</v>
      </c>
      <c r="D29" s="145"/>
      <c r="E29" s="145">
        <f>SUM(C29:D29)</f>
        <v>-198597</v>
      </c>
    </row>
    <row r="30" spans="1:5" ht="11.25" customHeight="1">
      <c r="A30" s="16"/>
      <c r="B30" s="5" t="s">
        <v>353</v>
      </c>
      <c r="C30" s="145">
        <v>-153633</v>
      </c>
      <c r="D30" s="145"/>
      <c r="E30" s="145">
        <f>SUM(C30:D30)</f>
        <v>-153633</v>
      </c>
    </row>
    <row r="31" spans="1:5" ht="12.75" customHeight="1">
      <c r="A31" s="107"/>
      <c r="B31" s="108" t="s">
        <v>307</v>
      </c>
      <c r="C31" s="109">
        <f>C28+C29+C30</f>
        <v>3221451</v>
      </c>
      <c r="D31" s="109">
        <f>D28+D29+D30</f>
        <v>1139497</v>
      </c>
      <c r="E31" s="109">
        <f>E28+E29+E30</f>
        <v>4360948</v>
      </c>
    </row>
    <row r="32" spans="1:5" ht="9.75" customHeight="1">
      <c r="A32" s="121"/>
      <c r="B32" s="122"/>
      <c r="C32" s="123"/>
      <c r="D32" s="123"/>
      <c r="E32" s="123"/>
    </row>
    <row r="33" spans="1:5" ht="22.5" customHeight="1">
      <c r="A33" s="582" t="s">
        <v>298</v>
      </c>
      <c r="B33" s="584" t="s">
        <v>198</v>
      </c>
      <c r="C33" s="106" t="s">
        <v>299</v>
      </c>
      <c r="D33" s="106" t="s">
        <v>300</v>
      </c>
      <c r="E33" s="580" t="s">
        <v>558</v>
      </c>
    </row>
    <row r="34" spans="1:5" ht="22.5" customHeight="1">
      <c r="A34" s="583"/>
      <c r="B34" s="585"/>
      <c r="C34" s="586" t="s">
        <v>308</v>
      </c>
      <c r="D34" s="586"/>
      <c r="E34" s="581"/>
    </row>
    <row r="35" spans="1:5" ht="12.75" customHeight="1">
      <c r="A35" s="68">
        <v>1</v>
      </c>
      <c r="B35" s="69" t="s">
        <v>309</v>
      </c>
      <c r="C35" s="142">
        <f>SUM(C36:C45)</f>
        <v>3269747</v>
      </c>
      <c r="D35" s="142">
        <f>SUM(D36:D45)</f>
        <v>378523</v>
      </c>
      <c r="E35" s="25">
        <f>SUM(C35:D35)</f>
        <v>3648270</v>
      </c>
    </row>
    <row r="36" spans="1:5" ht="11.25" customHeight="1">
      <c r="A36" s="23"/>
      <c r="B36" s="5" t="s">
        <v>310</v>
      </c>
      <c r="C36" s="145">
        <v>1666140</v>
      </c>
      <c r="D36" s="145">
        <v>20569</v>
      </c>
      <c r="E36" s="163">
        <f aca="true" t="shared" si="2" ref="E36:E45">SUM(C36:D36)</f>
        <v>1686709</v>
      </c>
    </row>
    <row r="37" spans="1:5" ht="11.25" customHeight="1">
      <c r="A37" s="23"/>
      <c r="B37" s="5" t="s">
        <v>311</v>
      </c>
      <c r="C37" s="145">
        <v>467441</v>
      </c>
      <c r="D37" s="145">
        <v>4354</v>
      </c>
      <c r="E37" s="163">
        <f t="shared" si="2"/>
        <v>471795</v>
      </c>
    </row>
    <row r="38" spans="1:5" ht="11.25" customHeight="1">
      <c r="A38" s="23"/>
      <c r="B38" s="5" t="s">
        <v>312</v>
      </c>
      <c r="C38" s="145">
        <v>45181</v>
      </c>
      <c r="D38" s="145">
        <v>435</v>
      </c>
      <c r="E38" s="163">
        <f t="shared" si="2"/>
        <v>45616</v>
      </c>
    </row>
    <row r="39" spans="1:5" ht="11.25" customHeight="1">
      <c r="A39" s="23"/>
      <c r="B39" s="5" t="s">
        <v>313</v>
      </c>
      <c r="C39" s="145">
        <v>17400</v>
      </c>
      <c r="D39" s="145"/>
      <c r="E39" s="163">
        <f t="shared" si="2"/>
        <v>17400</v>
      </c>
    </row>
    <row r="40" spans="1:5" ht="11.25" customHeight="1">
      <c r="A40" s="23"/>
      <c r="B40" s="5" t="s">
        <v>314</v>
      </c>
      <c r="C40" s="145">
        <v>967158</v>
      </c>
      <c r="D40" s="145">
        <v>338974</v>
      </c>
      <c r="E40" s="163">
        <f t="shared" si="2"/>
        <v>1306132</v>
      </c>
    </row>
    <row r="41" spans="1:5" ht="11.25" customHeight="1">
      <c r="A41" s="23"/>
      <c r="B41" s="5" t="s">
        <v>315</v>
      </c>
      <c r="C41" s="145">
        <v>11212</v>
      </c>
      <c r="D41" s="145"/>
      <c r="E41" s="163">
        <f t="shared" si="2"/>
        <v>11212</v>
      </c>
    </row>
    <row r="42" spans="1:5" ht="11.25" customHeight="1">
      <c r="A42" s="23"/>
      <c r="B42" s="5" t="s">
        <v>565</v>
      </c>
      <c r="C42" s="145">
        <v>95215</v>
      </c>
      <c r="D42" s="145"/>
      <c r="E42" s="163">
        <f t="shared" si="2"/>
        <v>95215</v>
      </c>
    </row>
    <row r="43" spans="1:5" ht="11.25" customHeight="1">
      <c r="A43" s="23"/>
      <c r="B43" s="5" t="s">
        <v>739</v>
      </c>
      <c r="C43" s="145"/>
      <c r="D43" s="145">
        <v>14191</v>
      </c>
      <c r="E43" s="163">
        <f t="shared" si="2"/>
        <v>14191</v>
      </c>
    </row>
    <row r="44" spans="1:5" ht="11.25" customHeight="1">
      <c r="A44" s="23"/>
      <c r="B44" s="5" t="s">
        <v>385</v>
      </c>
      <c r="C44" s="145"/>
      <c r="D44" s="145"/>
      <c r="E44" s="163">
        <f t="shared" si="2"/>
        <v>0</v>
      </c>
    </row>
    <row r="45" spans="1:5" ht="11.25" customHeight="1">
      <c r="A45" s="23"/>
      <c r="B45" s="5" t="s">
        <v>738</v>
      </c>
      <c r="C45" s="145"/>
      <c r="D45" s="145"/>
      <c r="E45" s="163">
        <f t="shared" si="2"/>
        <v>0</v>
      </c>
    </row>
    <row r="46" spans="1:5" ht="9.75" customHeight="1">
      <c r="A46" s="23"/>
      <c r="B46" s="24"/>
      <c r="C46" s="72"/>
      <c r="D46" s="72"/>
      <c r="E46" s="72"/>
    </row>
    <row r="47" spans="1:5" ht="12.75" customHeight="1">
      <c r="A47" s="68">
        <v>2</v>
      </c>
      <c r="B47" s="69" t="s">
        <v>316</v>
      </c>
      <c r="C47" s="25"/>
      <c r="D47" s="143">
        <f>SUM(D48:D53)</f>
        <v>760974</v>
      </c>
      <c r="E47" s="26">
        <f>SUM(C47:D47)</f>
        <v>760974</v>
      </c>
    </row>
    <row r="48" spans="1:5" ht="11.25" customHeight="1">
      <c r="A48" s="23"/>
      <c r="B48" s="5" t="s">
        <v>317</v>
      </c>
      <c r="C48" s="145"/>
      <c r="D48" s="145">
        <v>596890</v>
      </c>
      <c r="E48" s="164">
        <f aca="true" t="shared" si="3" ref="E48:E53">SUM(D48)</f>
        <v>596890</v>
      </c>
    </row>
    <row r="49" spans="1:5" ht="11.25" customHeight="1">
      <c r="A49" s="23"/>
      <c r="B49" s="5" t="s">
        <v>318</v>
      </c>
      <c r="C49" s="145"/>
      <c r="D49" s="145">
        <v>71051</v>
      </c>
      <c r="E49" s="164">
        <f t="shared" si="3"/>
        <v>71051</v>
      </c>
    </row>
    <row r="50" spans="1:5" ht="11.25" customHeight="1">
      <c r="A50" s="23"/>
      <c r="B50" s="5" t="s">
        <v>566</v>
      </c>
      <c r="C50" s="145"/>
      <c r="D50" s="145">
        <v>34303</v>
      </c>
      <c r="E50" s="164">
        <f t="shared" si="3"/>
        <v>34303</v>
      </c>
    </row>
    <row r="51" spans="1:5" ht="11.25" customHeight="1">
      <c r="A51" s="23"/>
      <c r="B51" s="5" t="s">
        <v>386</v>
      </c>
      <c r="C51" s="145"/>
      <c r="D51" s="145">
        <v>56480</v>
      </c>
      <c r="E51" s="164">
        <f t="shared" si="3"/>
        <v>56480</v>
      </c>
    </row>
    <row r="52" spans="1:5" ht="11.25" customHeight="1">
      <c r="A52" s="23"/>
      <c r="B52" s="5" t="s">
        <v>740</v>
      </c>
      <c r="C52" s="163"/>
      <c r="D52" s="163">
        <v>1000</v>
      </c>
      <c r="E52" s="164">
        <f t="shared" si="3"/>
        <v>1000</v>
      </c>
    </row>
    <row r="53" spans="1:5" ht="11.25" customHeight="1">
      <c r="A53" s="23"/>
      <c r="B53" s="5" t="s">
        <v>741</v>
      </c>
      <c r="C53" s="163"/>
      <c r="D53" s="163">
        <v>1250</v>
      </c>
      <c r="E53" s="164">
        <f t="shared" si="3"/>
        <v>1250</v>
      </c>
    </row>
    <row r="54" spans="1:5" ht="12.75" customHeight="1">
      <c r="A54" s="110"/>
      <c r="B54" s="111" t="s">
        <v>412</v>
      </c>
      <c r="C54" s="112">
        <f>C35+C47</f>
        <v>3269747</v>
      </c>
      <c r="D54" s="112">
        <f>D35+D47</f>
        <v>1139497</v>
      </c>
      <c r="E54" s="112">
        <f>E35+E47</f>
        <v>4409244</v>
      </c>
    </row>
    <row r="55" spans="2:5" ht="11.25" customHeight="1">
      <c r="B55" s="5" t="s">
        <v>413</v>
      </c>
      <c r="C55" s="145">
        <v>-191904</v>
      </c>
      <c r="D55" s="5"/>
      <c r="E55" s="163">
        <f>SUM(C55:D55)</f>
        <v>-191904</v>
      </c>
    </row>
    <row r="56" spans="2:5" ht="11.25" customHeight="1">
      <c r="B56" s="5" t="s">
        <v>428</v>
      </c>
      <c r="C56" s="145">
        <v>143608</v>
      </c>
      <c r="D56" s="145"/>
      <c r="E56" s="163">
        <f>SUM(C56:D56)</f>
        <v>143608</v>
      </c>
    </row>
    <row r="57" spans="1:5" ht="12.75" customHeight="1">
      <c r="A57" s="110"/>
      <c r="B57" s="111" t="s">
        <v>319</v>
      </c>
      <c r="C57" s="112">
        <f>C54+C55+C56</f>
        <v>3221451</v>
      </c>
      <c r="D57" s="112">
        <f>D54+D55+D56</f>
        <v>1139497</v>
      </c>
      <c r="E57" s="112">
        <f>E54+E55+E56</f>
        <v>4360948</v>
      </c>
    </row>
  </sheetData>
  <mergeCells count="8">
    <mergeCell ref="E2:E3"/>
    <mergeCell ref="E33:E34"/>
    <mergeCell ref="A2:A3"/>
    <mergeCell ref="B2:B3"/>
    <mergeCell ref="C3:D3"/>
    <mergeCell ref="A33:A34"/>
    <mergeCell ref="B33:B34"/>
    <mergeCell ref="C34:D34"/>
  </mergeCells>
  <printOptions horizontalCentered="1"/>
  <pageMargins left="0.7874015748031497" right="0.7874015748031497" top="0.984251968503937" bottom="0.5905511811023623" header="0.5118110236220472" footer="0.5118110236220472"/>
  <pageSetup horizontalDpi="360" verticalDpi="360" orientation="portrait" paperSize="9" r:id="rId1"/>
  <headerFooter alignWithMargins="0">
    <oddHeader>&amp;C&amp;"Times New Roman CE,Félkövér\&amp;14TAPOLCA VÁROS ÖNKORMÁNYZAT&amp;"Arial CE,Normál\&amp;10
&amp;"Times New Roman CE,Félkövér\&amp;12 &amp;11 2006.ÉVI ÖSSZEVONT MÉRLEGE&amp;10
 &amp;R1.sz.melléklet 
ezer Ft
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Normal="75" zoomScaleSheetLayoutView="100" workbookViewId="0" topLeftCell="A1">
      <selection activeCell="B16" sqref="B16"/>
    </sheetView>
  </sheetViews>
  <sheetFormatPr defaultColWidth="9.00390625" defaultRowHeight="12.75"/>
  <cols>
    <col min="1" max="1" width="5.75390625" style="0" customWidth="1"/>
    <col min="2" max="2" width="58.75390625" style="0" customWidth="1"/>
    <col min="3" max="5" width="8.75390625" style="0" customWidth="1"/>
  </cols>
  <sheetData>
    <row r="1" spans="1:5" ht="49.5" customHeight="1">
      <c r="A1" s="611" t="s">
        <v>198</v>
      </c>
      <c r="B1" s="598"/>
      <c r="C1" s="563" t="s">
        <v>698</v>
      </c>
      <c r="D1" s="563" t="s">
        <v>699</v>
      </c>
      <c r="E1" s="345" t="s">
        <v>700</v>
      </c>
    </row>
    <row r="2" spans="1:5" ht="15" customHeight="1">
      <c r="A2" s="609" t="s">
        <v>765</v>
      </c>
      <c r="B2" s="609"/>
      <c r="C2" s="558"/>
      <c r="D2" s="558"/>
      <c r="E2" s="324"/>
    </row>
    <row r="3" spans="1:5" ht="11.25" customHeight="1">
      <c r="A3" s="102"/>
      <c r="B3" s="102" t="s">
        <v>766</v>
      </c>
      <c r="C3" s="102"/>
      <c r="D3" s="102"/>
      <c r="E3" s="103"/>
    </row>
    <row r="4" spans="1:5" ht="11.25" customHeight="1">
      <c r="A4" s="102"/>
      <c r="B4" s="102" t="s">
        <v>689</v>
      </c>
      <c r="C4" s="102"/>
      <c r="D4" s="102"/>
      <c r="E4" s="103"/>
    </row>
    <row r="5" spans="1:5" ht="11.25" customHeight="1">
      <c r="A5" s="102"/>
      <c r="B5" s="102" t="s">
        <v>690</v>
      </c>
      <c r="C5" s="103">
        <v>2317</v>
      </c>
      <c r="D5" s="103">
        <v>463</v>
      </c>
      <c r="E5" s="103">
        <v>2780</v>
      </c>
    </row>
    <row r="6" spans="1:5" ht="11.25" customHeight="1">
      <c r="A6" s="102"/>
      <c r="B6" s="102" t="s">
        <v>754</v>
      </c>
      <c r="C6" s="103">
        <v>390</v>
      </c>
      <c r="D6" s="103"/>
      <c r="E6" s="103">
        <v>390</v>
      </c>
    </row>
    <row r="7" spans="1:5" ht="11.25" customHeight="1">
      <c r="A7" s="102"/>
      <c r="B7" s="102" t="s">
        <v>755</v>
      </c>
      <c r="C7" s="103">
        <v>1056</v>
      </c>
      <c r="D7" s="103">
        <v>211</v>
      </c>
      <c r="E7" s="103">
        <v>1267</v>
      </c>
    </row>
    <row r="8" spans="1:5" ht="11.25" customHeight="1">
      <c r="A8" s="102"/>
      <c r="B8" s="102" t="s">
        <v>702</v>
      </c>
      <c r="C8" s="103">
        <v>2000</v>
      </c>
      <c r="D8" s="103">
        <v>400</v>
      </c>
      <c r="E8" s="103">
        <v>2400</v>
      </c>
    </row>
    <row r="9" spans="1:5" ht="11.25" customHeight="1">
      <c r="A9" s="102"/>
      <c r="B9" s="102" t="s">
        <v>703</v>
      </c>
      <c r="C9" s="103">
        <v>820</v>
      </c>
      <c r="D9" s="103">
        <v>164</v>
      </c>
      <c r="E9" s="103">
        <v>984</v>
      </c>
    </row>
    <row r="10" spans="1:5" ht="11.25" customHeight="1">
      <c r="A10" s="102"/>
      <c r="B10" s="102" t="s">
        <v>704</v>
      </c>
      <c r="C10" s="103">
        <v>654</v>
      </c>
      <c r="D10" s="103">
        <v>131</v>
      </c>
      <c r="E10" s="103">
        <v>785</v>
      </c>
    </row>
    <row r="11" spans="1:5" ht="12.75" customHeight="1">
      <c r="A11" s="609" t="s">
        <v>177</v>
      </c>
      <c r="B11" s="610"/>
      <c r="C11" s="564"/>
      <c r="D11" s="564"/>
      <c r="E11" s="103"/>
    </row>
    <row r="12" spans="1:5" ht="11.25" customHeight="1">
      <c r="A12" s="102"/>
      <c r="B12" s="102" t="s">
        <v>759</v>
      </c>
      <c r="C12" s="103">
        <v>216</v>
      </c>
      <c r="D12" s="103"/>
      <c r="E12" s="103">
        <v>216</v>
      </c>
    </row>
    <row r="13" spans="1:5" ht="11.25" customHeight="1">
      <c r="A13" s="102"/>
      <c r="B13" s="102" t="s">
        <v>756</v>
      </c>
      <c r="C13" s="103">
        <v>146</v>
      </c>
      <c r="D13" s="103"/>
      <c r="E13" s="103">
        <v>146</v>
      </c>
    </row>
    <row r="14" spans="1:5" ht="11.25" customHeight="1">
      <c r="A14" s="102"/>
      <c r="B14" s="102" t="s">
        <v>757</v>
      </c>
      <c r="C14" s="103">
        <v>211</v>
      </c>
      <c r="D14" s="103"/>
      <c r="E14" s="103">
        <v>211</v>
      </c>
    </row>
    <row r="15" spans="1:5" ht="11.25" customHeight="1">
      <c r="A15" s="102"/>
      <c r="B15" s="102" t="s">
        <v>758</v>
      </c>
      <c r="C15" s="103">
        <v>390</v>
      </c>
      <c r="D15" s="103"/>
      <c r="E15" s="103">
        <v>390</v>
      </c>
    </row>
    <row r="16" spans="1:5" ht="11.25" customHeight="1">
      <c r="A16" s="102"/>
      <c r="B16" s="102" t="s">
        <v>696</v>
      </c>
      <c r="C16" s="103">
        <v>50</v>
      </c>
      <c r="D16" s="103"/>
      <c r="E16" s="103">
        <v>50</v>
      </c>
    </row>
    <row r="17" spans="1:5" ht="15" customHeight="1">
      <c r="A17" s="609" t="s">
        <v>691</v>
      </c>
      <c r="B17" s="610"/>
      <c r="C17" s="564"/>
      <c r="D17" s="564"/>
      <c r="E17" s="103"/>
    </row>
    <row r="18" spans="1:5" ht="11.25" customHeight="1">
      <c r="A18" s="102"/>
      <c r="B18" s="102" t="s">
        <v>692</v>
      </c>
      <c r="C18" s="103"/>
      <c r="D18" s="103"/>
      <c r="E18" s="103"/>
    </row>
    <row r="19" spans="1:5" ht="11.25" customHeight="1">
      <c r="A19" s="102"/>
      <c r="B19" s="102" t="s">
        <v>708</v>
      </c>
      <c r="C19" s="103"/>
      <c r="D19" s="103"/>
      <c r="E19" s="103"/>
    </row>
    <row r="20" spans="1:5" ht="11.25" customHeight="1">
      <c r="A20" s="102"/>
      <c r="B20" s="102" t="s">
        <v>709</v>
      </c>
      <c r="C20" s="103"/>
      <c r="D20" s="103"/>
      <c r="E20" s="103"/>
    </row>
    <row r="21" spans="1:5" ht="4.5" customHeight="1">
      <c r="A21" s="102"/>
      <c r="B21" s="102"/>
      <c r="C21" s="103"/>
      <c r="D21" s="103"/>
      <c r="E21" s="103"/>
    </row>
    <row r="22" spans="1:5" ht="11.25" customHeight="1">
      <c r="A22" s="102"/>
      <c r="B22" s="102" t="s">
        <v>693</v>
      </c>
      <c r="C22" s="103"/>
      <c r="D22" s="103"/>
      <c r="E22" s="103"/>
    </row>
    <row r="23" spans="1:5" ht="11.25" customHeight="1">
      <c r="A23" s="102"/>
      <c r="B23" s="102" t="s">
        <v>710</v>
      </c>
      <c r="C23" s="103"/>
      <c r="D23" s="103"/>
      <c r="E23" s="103"/>
    </row>
    <row r="24" spans="1:5" ht="11.25" customHeight="1">
      <c r="A24" s="102"/>
      <c r="B24" s="102" t="s">
        <v>697</v>
      </c>
      <c r="C24" s="103">
        <v>10833</v>
      </c>
      <c r="D24" s="103">
        <v>2167</v>
      </c>
      <c r="E24" s="103">
        <v>13000</v>
      </c>
    </row>
    <row r="25" spans="1:5" ht="11.25" customHeight="1">
      <c r="A25" s="102"/>
      <c r="B25" s="102" t="s">
        <v>770</v>
      </c>
      <c r="C25" s="103"/>
      <c r="D25" s="103"/>
      <c r="E25" s="103"/>
    </row>
    <row r="26" spans="1:5" ht="11.25" customHeight="1">
      <c r="A26" s="102"/>
      <c r="B26" s="102" t="s">
        <v>771</v>
      </c>
      <c r="C26" s="103"/>
      <c r="D26" s="103"/>
      <c r="E26" s="103"/>
    </row>
    <row r="27" spans="1:5" ht="11.25" customHeight="1">
      <c r="A27" s="102"/>
      <c r="B27" s="102" t="s">
        <v>694</v>
      </c>
      <c r="C27" s="103">
        <v>18306</v>
      </c>
      <c r="D27" s="103"/>
      <c r="E27" s="103">
        <v>18306</v>
      </c>
    </row>
    <row r="28" spans="1:5" ht="11.25" customHeight="1">
      <c r="A28" s="102"/>
      <c r="B28" s="102" t="s">
        <v>760</v>
      </c>
      <c r="C28" s="103">
        <v>4766</v>
      </c>
      <c r="D28" s="103"/>
      <c r="E28" s="103">
        <v>4766</v>
      </c>
    </row>
    <row r="29" spans="1:5" ht="11.25" customHeight="1">
      <c r="A29" s="102"/>
      <c r="B29" s="102" t="s">
        <v>761</v>
      </c>
      <c r="C29" s="103">
        <v>2500</v>
      </c>
      <c r="D29" s="103">
        <v>500</v>
      </c>
      <c r="E29" s="103">
        <v>3000</v>
      </c>
    </row>
    <row r="30" spans="1:5" ht="11.25" customHeight="1">
      <c r="A30" s="102"/>
      <c r="B30" s="102" t="s">
        <v>800</v>
      </c>
      <c r="C30" s="103">
        <v>500</v>
      </c>
      <c r="D30" s="103"/>
      <c r="E30" s="103">
        <v>500</v>
      </c>
    </row>
    <row r="31" spans="1:5" ht="11.25" customHeight="1">
      <c r="A31" s="102"/>
      <c r="B31" s="102" t="s">
        <v>762</v>
      </c>
      <c r="C31" s="103">
        <v>4816</v>
      </c>
      <c r="D31" s="103"/>
      <c r="E31" s="103">
        <v>4816</v>
      </c>
    </row>
    <row r="32" spans="1:5" ht="11.25" customHeight="1">
      <c r="A32" s="102"/>
      <c r="B32" s="102" t="s">
        <v>701</v>
      </c>
      <c r="C32" s="103">
        <v>134</v>
      </c>
      <c r="D32" s="103"/>
      <c r="E32" s="103">
        <v>134</v>
      </c>
    </row>
    <row r="33" spans="1:5" ht="15" customHeight="1">
      <c r="A33" s="287" t="s">
        <v>695</v>
      </c>
      <c r="B33" s="102"/>
      <c r="C33" s="103"/>
      <c r="D33" s="103"/>
      <c r="E33" s="103"/>
    </row>
    <row r="34" spans="1:5" ht="11.25" customHeight="1">
      <c r="A34" s="287"/>
      <c r="B34" s="102" t="s">
        <v>707</v>
      </c>
      <c r="C34" s="103"/>
      <c r="D34" s="103"/>
      <c r="E34" s="103"/>
    </row>
    <row r="35" spans="1:5" ht="11.25" customHeight="1">
      <c r="A35" s="102"/>
      <c r="B35" s="102" t="s">
        <v>763</v>
      </c>
      <c r="C35" s="103">
        <v>600</v>
      </c>
      <c r="D35" s="103"/>
      <c r="E35" s="103">
        <v>600</v>
      </c>
    </row>
    <row r="36" spans="1:5" ht="19.5" customHeight="1">
      <c r="A36" s="565"/>
      <c r="B36" s="565" t="s">
        <v>600</v>
      </c>
      <c r="C36" s="566">
        <f>SUM(C3:C35)</f>
        <v>50705</v>
      </c>
      <c r="D36" s="566">
        <f>SUM(D3:D35)</f>
        <v>4036</v>
      </c>
      <c r="E36" s="566">
        <f>SUM(E3:E35)</f>
        <v>54741</v>
      </c>
    </row>
    <row r="37" spans="1:5" ht="15" customHeight="1">
      <c r="A37" s="102"/>
      <c r="B37" s="102" t="s">
        <v>705</v>
      </c>
      <c r="C37" s="103">
        <v>906</v>
      </c>
      <c r="D37" s="103">
        <v>181</v>
      </c>
      <c r="E37" s="103">
        <v>1087</v>
      </c>
    </row>
    <row r="38" spans="1:5" ht="19.5" customHeight="1">
      <c r="A38" s="325"/>
      <c r="B38" s="565" t="s">
        <v>21</v>
      </c>
      <c r="C38" s="566">
        <f>SUM(C36:C37)</f>
        <v>51611</v>
      </c>
      <c r="D38" s="566">
        <f>SUM(D36:D37)</f>
        <v>4217</v>
      </c>
      <c r="E38" s="566">
        <f>SUM(E36:E37)</f>
        <v>55828</v>
      </c>
    </row>
    <row r="39" spans="1:4" ht="15">
      <c r="A39" s="310"/>
      <c r="B39" s="310"/>
      <c r="C39" s="310"/>
      <c r="D39" s="310"/>
    </row>
    <row r="40" spans="1:4" ht="15">
      <c r="A40" s="310"/>
      <c r="B40" s="310"/>
      <c r="C40" s="310"/>
      <c r="D40" s="310"/>
    </row>
    <row r="41" spans="1:4" ht="15">
      <c r="A41" s="310"/>
      <c r="B41" s="310"/>
      <c r="C41" s="310"/>
      <c r="D41" s="310"/>
    </row>
    <row r="42" spans="1:4" ht="15">
      <c r="A42" s="310"/>
      <c r="B42" s="310"/>
      <c r="C42" s="310"/>
      <c r="D42" s="310"/>
    </row>
    <row r="43" spans="1:4" ht="15">
      <c r="A43" s="310"/>
      <c r="B43" s="310"/>
      <c r="C43" s="310"/>
      <c r="D43" s="310"/>
    </row>
    <row r="44" spans="1:4" ht="15">
      <c r="A44" s="310"/>
      <c r="B44" s="310"/>
      <c r="C44" s="310"/>
      <c r="D44" s="310"/>
    </row>
    <row r="45" spans="1:4" ht="15">
      <c r="A45" s="310"/>
      <c r="B45" s="310"/>
      <c r="C45" s="310"/>
      <c r="D45" s="310"/>
    </row>
    <row r="46" spans="1:4" ht="15">
      <c r="A46" s="310"/>
      <c r="B46" s="310"/>
      <c r="C46" s="310"/>
      <c r="D46" s="310"/>
    </row>
    <row r="47" spans="1:4" ht="15">
      <c r="A47" s="310"/>
      <c r="B47" s="310"/>
      <c r="C47" s="310"/>
      <c r="D47" s="310"/>
    </row>
    <row r="48" spans="1:4" ht="15">
      <c r="A48" s="310"/>
      <c r="B48" s="310"/>
      <c r="C48" s="310"/>
      <c r="D48" s="310"/>
    </row>
    <row r="49" spans="1:4" ht="15">
      <c r="A49" s="310"/>
      <c r="B49" s="310"/>
      <c r="C49" s="310"/>
      <c r="D49" s="310"/>
    </row>
    <row r="50" spans="1:4" ht="15">
      <c r="A50" s="310"/>
      <c r="B50" s="310"/>
      <c r="C50" s="310"/>
      <c r="D50" s="310"/>
    </row>
    <row r="51" spans="1:4" ht="15">
      <c r="A51" s="310"/>
      <c r="B51" s="310"/>
      <c r="C51" s="310"/>
      <c r="D51" s="310"/>
    </row>
    <row r="52" spans="1:4" ht="15">
      <c r="A52" s="310"/>
      <c r="B52" s="310"/>
      <c r="C52" s="310"/>
      <c r="D52" s="310"/>
    </row>
    <row r="53" spans="1:4" ht="15">
      <c r="A53" s="310"/>
      <c r="B53" s="310"/>
      <c r="C53" s="310"/>
      <c r="D53" s="310"/>
    </row>
    <row r="54" spans="1:4" ht="15">
      <c r="A54" s="310"/>
      <c r="B54" s="310"/>
      <c r="C54" s="310"/>
      <c r="D54" s="310"/>
    </row>
    <row r="55" spans="1:4" ht="15">
      <c r="A55" s="310"/>
      <c r="B55" s="310"/>
      <c r="C55" s="310"/>
      <c r="D55" s="310"/>
    </row>
    <row r="56" spans="1:4" ht="15">
      <c r="A56" s="310"/>
      <c r="B56" s="310"/>
      <c r="C56" s="310"/>
      <c r="D56" s="310"/>
    </row>
    <row r="57" spans="1:4" ht="15">
      <c r="A57" s="310"/>
      <c r="B57" s="310"/>
      <c r="C57" s="310"/>
      <c r="D57" s="310"/>
    </row>
    <row r="58" spans="1:4" ht="15">
      <c r="A58" s="310"/>
      <c r="B58" s="310"/>
      <c r="C58" s="310"/>
      <c r="D58" s="310"/>
    </row>
    <row r="59" spans="1:4" ht="15">
      <c r="A59" s="310"/>
      <c r="B59" s="310"/>
      <c r="C59" s="310"/>
      <c r="D59" s="310"/>
    </row>
    <row r="60" spans="1:4" ht="15">
      <c r="A60" s="310"/>
      <c r="B60" s="310"/>
      <c r="C60" s="310"/>
      <c r="D60" s="310"/>
    </row>
    <row r="61" spans="1:4" ht="15">
      <c r="A61" s="310"/>
      <c r="B61" s="310"/>
      <c r="C61" s="310"/>
      <c r="D61" s="310"/>
    </row>
    <row r="62" spans="1:4" ht="15">
      <c r="A62" s="310"/>
      <c r="B62" s="310"/>
      <c r="C62" s="310"/>
      <c r="D62" s="310"/>
    </row>
  </sheetData>
  <mergeCells count="4">
    <mergeCell ref="A17:B17"/>
    <mergeCell ref="A1:B1"/>
    <mergeCell ref="A2:B2"/>
    <mergeCell ref="A11:B11"/>
  </mergeCells>
  <printOptions horizontalCentered="1"/>
  <pageMargins left="0.3937007874015748" right="0.3937007874015748" top="1.5748031496062993" bottom="0.984251968503937" header="0.5118110236220472" footer="0.31496062992125984"/>
  <pageSetup firstPageNumber="27" useFirstPageNumber="1" horizontalDpi="600" verticalDpi="600" orientation="portrait" paperSize="9" r:id="rId1"/>
  <headerFooter alignWithMargins="0">
    <oddHeader>&amp;C&amp;"Times New Roman,Félkövér\&amp;12
&amp;"Times New Roman CE,Félkövér\&amp;14TAPOLCA VÁROS ÖNKORMÁNYZAT&amp;"Times New Roman,Félkövér\&amp;12
&amp;"Times New Roman CE,Félkövér\ 2006.évi felhalmozási és tőkejellegű bevételei&amp;R8.sz.meléklet
(Az eredeti kv.12.számú melléklete)
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Normal="75" zoomScaleSheetLayoutView="100" workbookViewId="0" topLeftCell="C1">
      <selection activeCell="B32" sqref="B32"/>
    </sheetView>
  </sheetViews>
  <sheetFormatPr defaultColWidth="12.75390625" defaultRowHeight="12.75"/>
  <cols>
    <col min="1" max="1" width="6.75390625" style="0" customWidth="1"/>
    <col min="2" max="2" width="70.75390625" style="0" customWidth="1"/>
    <col min="3" max="3" width="14.25390625" style="336" customWidth="1"/>
    <col min="4" max="6" width="12.75390625" style="0" customWidth="1"/>
  </cols>
  <sheetData>
    <row r="1" spans="6:7" ht="12.75">
      <c r="F1" s="614"/>
      <c r="G1" s="614"/>
    </row>
    <row r="2" spans="5:7" ht="12.75">
      <c r="E2" s="346"/>
      <c r="G2" s="346" t="s">
        <v>883</v>
      </c>
    </row>
    <row r="3" spans="1:7" ht="54.75" customHeight="1">
      <c r="A3" s="347" t="s">
        <v>884</v>
      </c>
      <c r="B3" s="348" t="s">
        <v>848</v>
      </c>
      <c r="C3" s="349" t="s">
        <v>885</v>
      </c>
      <c r="D3" s="350" t="s">
        <v>886</v>
      </c>
      <c r="E3" s="350" t="s">
        <v>887</v>
      </c>
      <c r="F3" s="350" t="s">
        <v>888</v>
      </c>
      <c r="G3" s="350" t="s">
        <v>889</v>
      </c>
    </row>
    <row r="4" spans="1:6" ht="7.5" customHeight="1">
      <c r="A4" s="351"/>
      <c r="B4" s="351"/>
      <c r="C4" s="352"/>
      <c r="D4" s="351"/>
      <c r="E4" s="352"/>
      <c r="F4" s="352"/>
    </row>
    <row r="5" spans="1:7" ht="12.75" customHeight="1">
      <c r="A5" s="148" t="s">
        <v>890</v>
      </c>
      <c r="B5" s="340" t="s">
        <v>891</v>
      </c>
      <c r="C5" s="341">
        <f>SUM(D5:F5)</f>
        <v>113463</v>
      </c>
      <c r="D5" s="353"/>
      <c r="E5" s="341">
        <v>53593</v>
      </c>
      <c r="F5" s="341">
        <v>59870</v>
      </c>
      <c r="G5" s="341">
        <v>13131</v>
      </c>
    </row>
    <row r="6" spans="1:7" ht="12.75" customHeight="1">
      <c r="A6" s="148" t="s">
        <v>892</v>
      </c>
      <c r="B6" s="340" t="s">
        <v>893</v>
      </c>
      <c r="C6" s="341">
        <v>63740</v>
      </c>
      <c r="D6" s="353"/>
      <c r="E6" s="341">
        <v>9387</v>
      </c>
      <c r="F6" s="341">
        <v>49797</v>
      </c>
      <c r="G6" s="341">
        <v>4556</v>
      </c>
    </row>
    <row r="7" spans="1:8" ht="12.75" customHeight="1">
      <c r="A7" s="10" t="s">
        <v>894</v>
      </c>
      <c r="B7" s="5" t="s">
        <v>895</v>
      </c>
      <c r="C7" s="145">
        <f>SUM(D7:F7)</f>
        <v>549562</v>
      </c>
      <c r="D7" s="145">
        <v>394362</v>
      </c>
      <c r="E7" s="145">
        <f>SUM(E8:E13)</f>
        <v>155200</v>
      </c>
      <c r="F7" s="145"/>
      <c r="G7" s="354"/>
      <c r="H7" s="354"/>
    </row>
    <row r="8" spans="1:6" ht="12.75" customHeight="1">
      <c r="A8" s="355">
        <v>38412</v>
      </c>
      <c r="B8" s="356" t="s">
        <v>930</v>
      </c>
      <c r="C8" s="357">
        <f aca="true" t="shared" si="0" ref="C8:C13">SUM(D8:F8)</f>
        <v>219825</v>
      </c>
      <c r="D8" s="357">
        <v>157745</v>
      </c>
      <c r="E8" s="357">
        <v>62080</v>
      </c>
      <c r="F8" s="357"/>
    </row>
    <row r="9" spans="1:6" ht="12.75" customHeight="1">
      <c r="A9" s="358">
        <v>38413</v>
      </c>
      <c r="B9" s="335" t="s">
        <v>896</v>
      </c>
      <c r="C9" s="353">
        <f t="shared" si="0"/>
        <v>92462</v>
      </c>
      <c r="D9" s="353">
        <v>85217</v>
      </c>
      <c r="E9" s="353">
        <v>7245</v>
      </c>
      <c r="F9" s="357"/>
    </row>
    <row r="10" spans="1:6" ht="12.75" customHeight="1">
      <c r="A10" s="355">
        <v>38414</v>
      </c>
      <c r="B10" s="359" t="s">
        <v>897</v>
      </c>
      <c r="C10" s="357">
        <f t="shared" si="0"/>
        <v>113611</v>
      </c>
      <c r="D10" s="357">
        <v>79334</v>
      </c>
      <c r="E10" s="357">
        <v>34277</v>
      </c>
      <c r="F10" s="357"/>
    </row>
    <row r="11" spans="1:6" ht="12.75" customHeight="1">
      <c r="A11" s="355">
        <v>38415</v>
      </c>
      <c r="B11" s="359" t="s">
        <v>898</v>
      </c>
      <c r="C11" s="357">
        <f t="shared" si="0"/>
        <v>16330</v>
      </c>
      <c r="D11" s="357"/>
      <c r="E11" s="360">
        <v>16330</v>
      </c>
      <c r="F11" s="353"/>
    </row>
    <row r="12" spans="1:6" ht="12.75" customHeight="1">
      <c r="A12" s="355">
        <v>38416</v>
      </c>
      <c r="B12" s="359" t="s">
        <v>899</v>
      </c>
      <c r="C12" s="357">
        <f t="shared" si="0"/>
        <v>5701</v>
      </c>
      <c r="D12" s="357"/>
      <c r="E12" s="357">
        <v>5701</v>
      </c>
      <c r="F12" s="353"/>
    </row>
    <row r="13" spans="1:6" ht="12.75" customHeight="1">
      <c r="A13" s="355">
        <v>38417</v>
      </c>
      <c r="B13" s="359" t="s">
        <v>900</v>
      </c>
      <c r="C13" s="357">
        <f t="shared" si="0"/>
        <v>101633</v>
      </c>
      <c r="D13" s="357">
        <v>72066</v>
      </c>
      <c r="E13" s="357">
        <v>29567</v>
      </c>
      <c r="F13" s="357"/>
    </row>
    <row r="14" spans="1:7" ht="12.75" customHeight="1">
      <c r="A14" s="355" t="s">
        <v>901</v>
      </c>
      <c r="B14" s="5" t="s">
        <v>902</v>
      </c>
      <c r="C14" s="145">
        <f>SUM(C15:C18)</f>
        <v>351959</v>
      </c>
      <c r="D14" s="145"/>
      <c r="E14" s="145">
        <v>239527</v>
      </c>
      <c r="F14" s="145">
        <v>112432</v>
      </c>
      <c r="G14" s="354"/>
    </row>
    <row r="15" spans="1:6" ht="12.75" customHeight="1">
      <c r="A15" s="355">
        <v>38808</v>
      </c>
      <c r="B15" s="356" t="s">
        <v>931</v>
      </c>
      <c r="C15" s="357">
        <v>140784</v>
      </c>
      <c r="D15" s="357"/>
      <c r="E15" s="357">
        <v>112400</v>
      </c>
      <c r="F15" s="357">
        <v>28384</v>
      </c>
    </row>
    <row r="16" spans="1:6" ht="12.75" customHeight="1">
      <c r="A16" s="358">
        <v>38809</v>
      </c>
      <c r="B16" s="335" t="s">
        <v>903</v>
      </c>
      <c r="C16" s="361">
        <v>89777</v>
      </c>
      <c r="D16" s="357"/>
      <c r="E16" s="361">
        <v>56223</v>
      </c>
      <c r="F16" s="361">
        <v>33554</v>
      </c>
    </row>
    <row r="17" spans="1:6" ht="12.75" customHeight="1">
      <c r="A17" s="355">
        <v>38810</v>
      </c>
      <c r="B17" s="359" t="s">
        <v>904</v>
      </c>
      <c r="C17" s="357">
        <v>20778</v>
      </c>
      <c r="D17" s="357"/>
      <c r="E17" s="357">
        <v>11598</v>
      </c>
      <c r="F17" s="357">
        <v>9180</v>
      </c>
    </row>
    <row r="18" spans="1:6" ht="12.75" customHeight="1">
      <c r="A18" s="355">
        <v>38811</v>
      </c>
      <c r="B18" s="359" t="s">
        <v>905</v>
      </c>
      <c r="C18" s="357">
        <v>100620</v>
      </c>
      <c r="D18" s="357"/>
      <c r="E18" s="357">
        <v>59306</v>
      </c>
      <c r="F18" s="357">
        <v>41314</v>
      </c>
    </row>
    <row r="19" spans="1:7" ht="12.75" customHeight="1">
      <c r="A19" s="355" t="s">
        <v>906</v>
      </c>
      <c r="B19" s="5" t="s">
        <v>907</v>
      </c>
      <c r="C19" s="357">
        <f>SUM(C20:C22)</f>
        <v>404640</v>
      </c>
      <c r="D19" s="357">
        <f>SUM(D20:D22)</f>
        <v>0</v>
      </c>
      <c r="E19" s="357">
        <f>SUM(E20:E22)</f>
        <v>121467</v>
      </c>
      <c r="F19" s="357">
        <f>SUM(F20:F22)</f>
        <v>200000</v>
      </c>
      <c r="G19" s="357">
        <f>SUM(G20:G22)</f>
        <v>83173</v>
      </c>
    </row>
    <row r="20" spans="1:7" ht="12.75" customHeight="1">
      <c r="A20" s="355">
        <v>38838</v>
      </c>
      <c r="B20" s="356" t="s">
        <v>931</v>
      </c>
      <c r="C20" s="357">
        <v>303480</v>
      </c>
      <c r="D20" s="357"/>
      <c r="E20" s="357">
        <v>91100</v>
      </c>
      <c r="F20" s="357">
        <v>150000</v>
      </c>
      <c r="G20" s="362">
        <v>62380</v>
      </c>
    </row>
    <row r="21" spans="1:7" ht="12.75" customHeight="1">
      <c r="A21" s="358">
        <v>38839</v>
      </c>
      <c r="B21" s="335" t="s">
        <v>903</v>
      </c>
      <c r="C21" s="353">
        <v>33160</v>
      </c>
      <c r="D21" s="357"/>
      <c r="E21" s="353">
        <v>9953</v>
      </c>
      <c r="F21" s="353">
        <v>16388</v>
      </c>
      <c r="G21" s="363">
        <v>6819</v>
      </c>
    </row>
    <row r="22" spans="1:7" ht="12.75" customHeight="1">
      <c r="A22" s="355">
        <v>38840</v>
      </c>
      <c r="B22" s="359" t="s">
        <v>905</v>
      </c>
      <c r="C22" s="357">
        <v>68000</v>
      </c>
      <c r="D22" s="357"/>
      <c r="E22" s="357">
        <v>20414</v>
      </c>
      <c r="F22" s="357">
        <v>33612</v>
      </c>
      <c r="G22" s="362">
        <v>13974</v>
      </c>
    </row>
    <row r="23" spans="1:6" ht="12.75" customHeight="1">
      <c r="A23" s="148" t="s">
        <v>908</v>
      </c>
      <c r="B23" s="340" t="s">
        <v>909</v>
      </c>
      <c r="C23" s="341">
        <f>SUM(D23:F23)</f>
        <v>3000</v>
      </c>
      <c r="D23" s="353"/>
      <c r="E23" s="341">
        <v>3000</v>
      </c>
      <c r="F23" s="341"/>
    </row>
    <row r="24" spans="1:6" ht="12.75" customHeight="1">
      <c r="A24" s="148" t="s">
        <v>910</v>
      </c>
      <c r="B24" s="364" t="s">
        <v>911</v>
      </c>
      <c r="C24" s="341">
        <f>SUM(D24:F24)</f>
        <v>6000</v>
      </c>
      <c r="D24" s="353"/>
      <c r="E24" s="341">
        <v>6000</v>
      </c>
      <c r="F24" s="341"/>
    </row>
    <row r="25" spans="1:6" ht="12.75" customHeight="1">
      <c r="A25" s="148" t="s">
        <v>912</v>
      </c>
      <c r="B25" s="340" t="s">
        <v>913</v>
      </c>
      <c r="C25" s="341">
        <v>8150</v>
      </c>
      <c r="D25" s="353">
        <v>2000</v>
      </c>
      <c r="E25" s="341">
        <v>6150</v>
      </c>
      <c r="F25" s="341"/>
    </row>
    <row r="26" spans="1:7" ht="12.75" customHeight="1">
      <c r="A26" s="148" t="s">
        <v>914</v>
      </c>
      <c r="B26" s="340" t="s">
        <v>915</v>
      </c>
      <c r="C26" s="341">
        <v>50000</v>
      </c>
      <c r="D26" s="353"/>
      <c r="E26" s="341"/>
      <c r="F26" s="341">
        <v>24000</v>
      </c>
      <c r="G26" s="341">
        <v>26000</v>
      </c>
    </row>
    <row r="27" spans="1:6" ht="12.75" customHeight="1">
      <c r="A27" s="148" t="s">
        <v>916</v>
      </c>
      <c r="B27" s="340" t="s">
        <v>919</v>
      </c>
      <c r="C27" s="341">
        <v>5372</v>
      </c>
      <c r="D27" s="353">
        <v>2400</v>
      </c>
      <c r="E27" s="341">
        <v>2972</v>
      </c>
      <c r="F27" s="341"/>
    </row>
    <row r="28" spans="1:6" s="45" customFormat="1" ht="12.75" customHeight="1">
      <c r="A28" s="148" t="s">
        <v>920</v>
      </c>
      <c r="B28" s="364" t="s">
        <v>921</v>
      </c>
      <c r="C28" s="365">
        <v>25748</v>
      </c>
      <c r="D28" s="364">
        <v>192</v>
      </c>
      <c r="E28" s="341">
        <v>25556</v>
      </c>
      <c r="F28" s="341"/>
    </row>
    <row r="29" spans="1:6" s="45" customFormat="1" ht="12.75" customHeight="1">
      <c r="A29" s="148" t="s">
        <v>922</v>
      </c>
      <c r="B29" s="364" t="s">
        <v>923</v>
      </c>
      <c r="C29" s="365">
        <v>4496</v>
      </c>
      <c r="D29" s="364"/>
      <c r="E29" s="341">
        <v>4496</v>
      </c>
      <c r="F29" s="341"/>
    </row>
    <row r="30" spans="1:6" s="45" customFormat="1" ht="12.75" customHeight="1">
      <c r="A30" s="148" t="s">
        <v>924</v>
      </c>
      <c r="B30" s="364" t="s">
        <v>925</v>
      </c>
      <c r="C30" s="365">
        <v>51098</v>
      </c>
      <c r="D30" s="364">
        <v>1445</v>
      </c>
      <c r="E30" s="341">
        <v>49653</v>
      </c>
      <c r="F30" s="341"/>
    </row>
    <row r="31" spans="1:7" ht="30" customHeight="1">
      <c r="A31" s="211"/>
      <c r="B31" s="366" t="s">
        <v>926</v>
      </c>
      <c r="C31" s="367">
        <f>SUM(C5,C6,C9,C16,C21,C23:C30)</f>
        <v>546466</v>
      </c>
      <c r="D31" s="367">
        <f>SUM(D5,D6,D9,D16,D21,D23:D30)</f>
        <v>91254</v>
      </c>
      <c r="E31" s="367">
        <f>SUM(E5,E6,E9,E16,E21,E23:E30)</f>
        <v>234228</v>
      </c>
      <c r="F31" s="367">
        <f>SUM(F5,F6,F9,F16,F21,F23:F30)</f>
        <v>183609</v>
      </c>
      <c r="G31" s="367">
        <f>SUM(G5,G6,G9,G16,G21,G23:G30)</f>
        <v>50506</v>
      </c>
    </row>
    <row r="32" ht="4.5" customHeight="1"/>
    <row r="33" spans="2:6" ht="12.75" customHeight="1">
      <c r="B33" s="335" t="s">
        <v>927</v>
      </c>
      <c r="C33" s="145"/>
      <c r="D33" s="368"/>
      <c r="E33" s="145">
        <v>35000</v>
      </c>
      <c r="F33" s="145">
        <v>35000</v>
      </c>
    </row>
    <row r="34" spans="2:6" ht="12.75" customHeight="1">
      <c r="B34" s="335" t="s">
        <v>928</v>
      </c>
      <c r="D34" s="336"/>
      <c r="E34" s="145">
        <v>40000</v>
      </c>
      <c r="F34" s="145">
        <v>40000</v>
      </c>
    </row>
    <row r="35" spans="2:6" ht="4.5" customHeight="1">
      <c r="B35" s="335"/>
      <c r="D35" s="336"/>
      <c r="E35" s="336"/>
      <c r="F35" s="336"/>
    </row>
    <row r="36" spans="1:6" ht="12.75">
      <c r="A36" s="612" t="s">
        <v>929</v>
      </c>
      <c r="B36" s="613"/>
      <c r="E36" s="336"/>
      <c r="F36" s="336"/>
    </row>
    <row r="37" spans="2:6" ht="12.75">
      <c r="B37" s="7"/>
      <c r="C37" s="369"/>
      <c r="D37" s="7"/>
      <c r="E37" s="370"/>
      <c r="F37" s="370"/>
    </row>
  </sheetData>
  <mergeCells count="2">
    <mergeCell ref="A36:B36"/>
    <mergeCell ref="F1:G1"/>
  </mergeCells>
  <printOptions horizontalCentered="1"/>
  <pageMargins left="0.1968503937007874" right="0.1968503937007874" top="0.5905511811023623" bottom="0.3937007874015748" header="0.1968503937007874" footer="0.11811023622047245"/>
  <pageSetup firstPageNumber="28" useFirstPageNumber="1" horizontalDpi="360" verticalDpi="360" orientation="landscape" paperSize="9" r:id="rId1"/>
  <headerFooter alignWithMargins="0">
    <oddHeader>&amp;C&amp;"Times New Roman CE,Félkövér\&amp;14TAPOLCA VÁROS ÖNKORMÁNYZAT&amp;"Arial CE,Normál\&amp;10
&amp;"Times New Roman CE,Félkövér\TÖBB ÉVES KIHATÁSSAL JÁRÓ FELADATAINAK ÉS
KÖTELEZETTSÉGEINEK ELŐIRÁNYZATA ÉVES BONTÁSBAN&amp;R
9. sz. melléklet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7:C14"/>
  <sheetViews>
    <sheetView workbookViewId="0" topLeftCell="A1">
      <selection activeCell="B14" sqref="B14"/>
    </sheetView>
  </sheetViews>
  <sheetFormatPr defaultColWidth="9.00390625" defaultRowHeight="12.75"/>
  <cols>
    <col min="1" max="1" width="45.75390625" style="0" customWidth="1"/>
    <col min="2" max="3" width="22.75390625" style="0" customWidth="1"/>
  </cols>
  <sheetData>
    <row r="7" spans="1:3" ht="54.75" customHeight="1">
      <c r="A7" s="371" t="s">
        <v>932</v>
      </c>
      <c r="B7" s="371" t="s">
        <v>194</v>
      </c>
      <c r="C7" s="371" t="s">
        <v>195</v>
      </c>
    </row>
    <row r="8" ht="18" customHeight="1">
      <c r="A8" t="s">
        <v>933</v>
      </c>
    </row>
    <row r="9" spans="1:3" ht="18" customHeight="1">
      <c r="A9" t="s">
        <v>934</v>
      </c>
      <c r="B9" s="372">
        <v>222423</v>
      </c>
      <c r="C9" s="372">
        <v>52096</v>
      </c>
    </row>
    <row r="10" spans="1:3" ht="18" customHeight="1">
      <c r="A10" t="s">
        <v>935</v>
      </c>
      <c r="B10" s="372"/>
      <c r="C10" s="372"/>
    </row>
    <row r="11" spans="1:3" ht="18" customHeight="1">
      <c r="A11" t="s">
        <v>706</v>
      </c>
      <c r="B11" s="372">
        <v>88161</v>
      </c>
      <c r="C11" s="372">
        <v>88161</v>
      </c>
    </row>
    <row r="12" spans="1:3" ht="18" customHeight="1">
      <c r="A12" t="s">
        <v>936</v>
      </c>
      <c r="B12" s="372">
        <v>21654</v>
      </c>
      <c r="C12" s="372">
        <v>21654</v>
      </c>
    </row>
    <row r="13" spans="2:3" ht="9.75" customHeight="1">
      <c r="B13" s="372"/>
      <c r="C13" s="372"/>
    </row>
    <row r="14" spans="1:3" ht="18" customHeight="1">
      <c r="A14" s="373" t="s">
        <v>937</v>
      </c>
      <c r="B14" s="374">
        <f>SUM(B9:B12)</f>
        <v>332238</v>
      </c>
      <c r="C14" s="374">
        <f>SUM(C9:C12)</f>
        <v>161911</v>
      </c>
    </row>
    <row r="15" ht="18" customHeight="1"/>
  </sheetData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360" verticalDpi="360" orientation="landscape" paperSize="9" r:id="rId1"/>
  <headerFooter alignWithMargins="0">
    <oddHeader>&amp;C&amp;"Times New Roman,Félkövér\&amp;14
TAPOLCA VÁROS ÖNKORMÁNYZATA
&amp;13 2006. XII. 31-i adósságállománya&amp;R
10.sz.melléklet
ezer Ft-ban
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13" sqref="C13"/>
    </sheetView>
  </sheetViews>
  <sheetFormatPr defaultColWidth="9.00390625" defaultRowHeight="12.75"/>
  <cols>
    <col min="1" max="1" width="10.75390625" style="375" customWidth="1"/>
    <col min="2" max="2" width="40.75390625" style="376" customWidth="1"/>
    <col min="3" max="4" width="15.75390625" style="376" customWidth="1"/>
    <col min="5" max="16384" width="6.875" style="376" customWidth="1"/>
  </cols>
  <sheetData>
    <row r="1" ht="13.5" thickBot="1">
      <c r="D1" s="377" t="s">
        <v>938</v>
      </c>
    </row>
    <row r="2" spans="1:4" s="381" customFormat="1" ht="64.5" customHeight="1" thickBot="1">
      <c r="A2" s="378" t="s">
        <v>884</v>
      </c>
      <c r="B2" s="379" t="s">
        <v>939</v>
      </c>
      <c r="C2" s="379" t="s">
        <v>940</v>
      </c>
      <c r="D2" s="380" t="s">
        <v>941</v>
      </c>
    </row>
    <row r="3" spans="1:4" s="385" customFormat="1" ht="15" customHeight="1" thickBot="1">
      <c r="A3" s="382">
        <v>1</v>
      </c>
      <c r="B3" s="383">
        <v>2</v>
      </c>
      <c r="C3" s="383">
        <v>3</v>
      </c>
      <c r="D3" s="384">
        <v>4</v>
      </c>
    </row>
    <row r="4" spans="1:4" ht="15" customHeight="1">
      <c r="A4" s="386" t="s">
        <v>320</v>
      </c>
      <c r="B4" s="387" t="s">
        <v>942</v>
      </c>
      <c r="C4" s="388">
        <v>401807</v>
      </c>
      <c r="D4" s="389">
        <v>1691</v>
      </c>
    </row>
    <row r="5" spans="1:4" ht="15" customHeight="1">
      <c r="A5" s="390" t="s">
        <v>321</v>
      </c>
      <c r="B5" s="391" t="s">
        <v>943</v>
      </c>
      <c r="C5" s="392">
        <v>108519</v>
      </c>
      <c r="D5" s="393">
        <v>0</v>
      </c>
    </row>
    <row r="6" spans="1:4" ht="15" customHeight="1">
      <c r="A6" s="390" t="s">
        <v>322</v>
      </c>
      <c r="B6" s="394" t="s">
        <v>944</v>
      </c>
      <c r="C6" s="395">
        <v>109062</v>
      </c>
      <c r="D6" s="396">
        <v>3500</v>
      </c>
    </row>
    <row r="7" spans="1:4" ht="15" customHeight="1">
      <c r="A7" s="390" t="s">
        <v>323</v>
      </c>
      <c r="B7" s="394" t="s">
        <v>945</v>
      </c>
      <c r="C7" s="395">
        <v>64509</v>
      </c>
      <c r="D7" s="397">
        <v>10008</v>
      </c>
    </row>
    <row r="8" spans="1:4" ht="15" customHeight="1">
      <c r="A8" s="390" t="s">
        <v>324</v>
      </c>
      <c r="B8" s="394" t="s">
        <v>946</v>
      </c>
      <c r="C8" s="395">
        <v>18809</v>
      </c>
      <c r="D8" s="397">
        <v>0</v>
      </c>
    </row>
    <row r="9" spans="1:4" ht="15" customHeight="1">
      <c r="A9" s="390" t="s">
        <v>325</v>
      </c>
      <c r="B9" s="394" t="s">
        <v>917</v>
      </c>
      <c r="C9" s="395">
        <v>54325</v>
      </c>
      <c r="D9" s="397">
        <v>15109</v>
      </c>
    </row>
    <row r="10" spans="1:4" ht="15" customHeight="1">
      <c r="A10" s="390" t="s">
        <v>326</v>
      </c>
      <c r="B10" s="398"/>
      <c r="C10" s="395"/>
      <c r="D10" s="397"/>
    </row>
    <row r="11" spans="1:4" ht="15" customHeight="1">
      <c r="A11" s="390" t="s">
        <v>327</v>
      </c>
      <c r="B11" s="398"/>
      <c r="C11" s="395"/>
      <c r="D11" s="397"/>
    </row>
    <row r="12" spans="1:4" ht="15" customHeight="1" thickBot="1">
      <c r="A12" s="390" t="s">
        <v>328</v>
      </c>
      <c r="B12" s="398"/>
      <c r="C12" s="395"/>
      <c r="D12" s="397"/>
    </row>
    <row r="13" spans="1:4" ht="15" customHeight="1" thickBot="1">
      <c r="A13" s="399"/>
      <c r="B13" s="400" t="s">
        <v>947</v>
      </c>
      <c r="C13" s="401">
        <f>SUM(C4:C12)</f>
        <v>757031</v>
      </c>
      <c r="D13" s="402">
        <f>SUM(D4:D12)</f>
        <v>30308</v>
      </c>
    </row>
    <row r="21" ht="12.75">
      <c r="B21" s="375"/>
    </row>
  </sheetData>
  <printOptions horizontalCentered="1"/>
  <pageMargins left="1.1811023622047245" right="0.8661417322834646" top="1.968503937007874" bottom="1.1811023622047245" header="0.984251968503937" footer="1.299212598425197"/>
  <pageSetup firstPageNumber="30" useFirstPageNumber="1" horizontalDpi="300" verticalDpi="300" orientation="landscape" paperSize="9" r:id="rId1"/>
  <headerFooter alignWithMargins="0">
    <oddHeader>&amp;C&amp;"Times New Roman CE,Félkövér\&amp;14TAPOLCA VÁROS ÖNKORMÁNYZATA
&amp;11 &amp;"Times New Roman,Félkövér\ÁLTAL ADOTT KÖZVETETT TÁMOGATÁSOK 
KEDVEZMÉNYEK&amp;12
&amp;R11.sz.melléklet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G21"/>
  <sheetViews>
    <sheetView view="pageBreakPreview" zoomScaleSheetLayoutView="100" workbookViewId="0" topLeftCell="A1">
      <selection activeCell="F4" sqref="F4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6" width="13.75390625" style="0" customWidth="1"/>
  </cols>
  <sheetData>
    <row r="3" spans="1:6" ht="69.75" customHeight="1">
      <c r="A3" s="403" t="s">
        <v>610</v>
      </c>
      <c r="B3" s="404" t="s">
        <v>198</v>
      </c>
      <c r="C3" s="405" t="s">
        <v>409</v>
      </c>
      <c r="D3" s="405" t="s">
        <v>208</v>
      </c>
      <c r="E3" s="405" t="s">
        <v>948</v>
      </c>
      <c r="F3" s="405" t="s">
        <v>600</v>
      </c>
    </row>
    <row r="4" spans="1:6" ht="19.5" customHeight="1">
      <c r="A4" s="406" t="s">
        <v>320</v>
      </c>
      <c r="B4" s="407" t="s">
        <v>949</v>
      </c>
      <c r="C4" s="408">
        <v>352</v>
      </c>
      <c r="D4" s="408"/>
      <c r="E4" s="408">
        <v>143160</v>
      </c>
      <c r="F4" s="408">
        <f aca="true" t="shared" si="0" ref="F4:F16">SUM(C4:E4)</f>
        <v>143512</v>
      </c>
    </row>
    <row r="5" spans="1:6" ht="19.5" customHeight="1">
      <c r="A5" s="409" t="s">
        <v>321</v>
      </c>
      <c r="B5" s="410" t="s">
        <v>950</v>
      </c>
      <c r="C5" s="411">
        <v>63</v>
      </c>
      <c r="D5" s="411"/>
      <c r="E5" s="411">
        <v>33</v>
      </c>
      <c r="F5" s="411">
        <f t="shared" si="0"/>
        <v>96</v>
      </c>
    </row>
    <row r="6" spans="1:6" ht="19.5" customHeight="1">
      <c r="A6" s="412" t="s">
        <v>322</v>
      </c>
      <c r="B6" s="413" t="s">
        <v>951</v>
      </c>
      <c r="C6" s="414">
        <f>SUM(C4:C5)</f>
        <v>415</v>
      </c>
      <c r="D6" s="414">
        <f>SUM(D4:D5)</f>
        <v>0</v>
      </c>
      <c r="E6" s="414">
        <f>SUM(E4:E5)</f>
        <v>143193</v>
      </c>
      <c r="F6" s="414">
        <f t="shared" si="0"/>
        <v>143608</v>
      </c>
    </row>
    <row r="7" spans="1:7" ht="19.5" customHeight="1">
      <c r="A7" s="409" t="s">
        <v>323</v>
      </c>
      <c r="B7" s="410" t="s">
        <v>952</v>
      </c>
      <c r="C7" s="411">
        <v>7600</v>
      </c>
      <c r="D7" s="411"/>
      <c r="E7" s="411">
        <v>79164</v>
      </c>
      <c r="F7" s="411">
        <f t="shared" si="0"/>
        <v>86764</v>
      </c>
      <c r="G7" s="4"/>
    </row>
    <row r="8" spans="1:6" ht="19.5" customHeight="1">
      <c r="A8" s="406" t="s">
        <v>324</v>
      </c>
      <c r="B8" s="407" t="s">
        <v>953</v>
      </c>
      <c r="C8" s="408">
        <v>-5656</v>
      </c>
      <c r="D8" s="408"/>
      <c r="E8" s="408">
        <v>-107540</v>
      </c>
      <c r="F8" s="408">
        <f t="shared" si="0"/>
        <v>-113196</v>
      </c>
    </row>
    <row r="9" spans="1:6" ht="19.5" customHeight="1">
      <c r="A9" s="412" t="s">
        <v>325</v>
      </c>
      <c r="B9" s="413" t="s">
        <v>954</v>
      </c>
      <c r="C9" s="414">
        <f>SUM(C7:C8)</f>
        <v>1944</v>
      </c>
      <c r="D9" s="414">
        <f>SUM(D7:D8)</f>
        <v>0</v>
      </c>
      <c r="E9" s="414">
        <f>SUM(E7:E8)</f>
        <v>-28376</v>
      </c>
      <c r="F9" s="414">
        <f t="shared" si="0"/>
        <v>-26432</v>
      </c>
    </row>
    <row r="10" spans="1:6" ht="19.5" customHeight="1">
      <c r="A10" s="412" t="s">
        <v>326</v>
      </c>
      <c r="B10" s="413" t="s">
        <v>955</v>
      </c>
      <c r="C10" s="414">
        <f>SUM(C6,C9)</f>
        <v>2359</v>
      </c>
      <c r="D10" s="414">
        <f>SUM(D6,D9)</f>
        <v>0</v>
      </c>
      <c r="E10" s="414">
        <f>SUM(E6,E9)</f>
        <v>114817</v>
      </c>
      <c r="F10" s="414">
        <f t="shared" si="0"/>
        <v>117176</v>
      </c>
    </row>
    <row r="11" spans="1:6" ht="19.5" customHeight="1">
      <c r="A11" s="409" t="s">
        <v>327</v>
      </c>
      <c r="B11" s="410" t="s">
        <v>956</v>
      </c>
      <c r="C11" s="411"/>
      <c r="D11" s="411"/>
      <c r="E11" s="411"/>
      <c r="F11" s="411">
        <f t="shared" si="0"/>
        <v>0</v>
      </c>
    </row>
    <row r="12" spans="1:6" ht="19.5" customHeight="1">
      <c r="A12" s="409" t="s">
        <v>328</v>
      </c>
      <c r="B12" s="410" t="s">
        <v>957</v>
      </c>
      <c r="C12" s="411"/>
      <c r="D12" s="411"/>
      <c r="E12" s="411"/>
      <c r="F12" s="411">
        <f t="shared" si="0"/>
        <v>0</v>
      </c>
    </row>
    <row r="13" spans="1:6" ht="19.5" customHeight="1">
      <c r="A13" s="412" t="s">
        <v>329</v>
      </c>
      <c r="B13" s="413" t="s">
        <v>958</v>
      </c>
      <c r="C13" s="414">
        <f>SUM(C10+C11-C12)</f>
        <v>2359</v>
      </c>
      <c r="D13" s="414">
        <f>SUM(D10+D11-D12)</f>
        <v>0</v>
      </c>
      <c r="E13" s="414">
        <f>SUM(E10+E11-E12)</f>
        <v>114817</v>
      </c>
      <c r="F13" s="414">
        <f t="shared" si="0"/>
        <v>117176</v>
      </c>
    </row>
    <row r="14" spans="1:6" ht="19.5" customHeight="1">
      <c r="A14" s="409" t="s">
        <v>330</v>
      </c>
      <c r="B14" s="410" t="s">
        <v>959</v>
      </c>
      <c r="C14" s="411">
        <v>-7259</v>
      </c>
      <c r="D14" s="411"/>
      <c r="E14" s="411">
        <v>7259</v>
      </c>
      <c r="F14" s="408">
        <f t="shared" si="0"/>
        <v>0</v>
      </c>
    </row>
    <row r="15" spans="1:6" ht="19.5" customHeight="1">
      <c r="A15" s="406" t="s">
        <v>470</v>
      </c>
      <c r="B15" s="407" t="s">
        <v>960</v>
      </c>
      <c r="C15" s="408"/>
      <c r="D15" s="408"/>
      <c r="E15" s="408">
        <v>14762</v>
      </c>
      <c r="F15" s="411">
        <f t="shared" si="0"/>
        <v>14762</v>
      </c>
    </row>
    <row r="16" spans="1:6" ht="19.5" customHeight="1">
      <c r="A16" s="409" t="s">
        <v>510</v>
      </c>
      <c r="B16" s="410" t="s">
        <v>961</v>
      </c>
      <c r="C16" s="411"/>
      <c r="D16" s="411"/>
      <c r="E16" s="411"/>
      <c r="F16" s="411">
        <f t="shared" si="0"/>
        <v>0</v>
      </c>
    </row>
    <row r="17" spans="1:6" ht="19.5" customHeight="1">
      <c r="A17" s="412" t="s">
        <v>751</v>
      </c>
      <c r="B17" s="413" t="s">
        <v>962</v>
      </c>
      <c r="C17" s="414">
        <f>SUM(C13:C15)</f>
        <v>-4900</v>
      </c>
      <c r="D17" s="414">
        <f>SUM(D13:D15)</f>
        <v>0</v>
      </c>
      <c r="E17" s="414">
        <f>SUM(E13:E15)</f>
        <v>136838</v>
      </c>
      <c r="F17" s="414">
        <f>SUM(F13:F15)</f>
        <v>131938</v>
      </c>
    </row>
    <row r="18" spans="1:6" ht="15" customHeight="1">
      <c r="A18" s="102"/>
      <c r="B18" s="102"/>
      <c r="C18" s="103"/>
      <c r="D18" s="103"/>
      <c r="E18" s="103"/>
      <c r="F18" s="103"/>
    </row>
    <row r="19" spans="1:6" ht="15" customHeight="1">
      <c r="A19" s="140"/>
      <c r="B19" s="140"/>
      <c r="C19" s="336"/>
      <c r="D19" s="336"/>
      <c r="E19" s="336"/>
      <c r="F19" s="336"/>
    </row>
    <row r="20" spans="1:6" ht="12.75">
      <c r="A20" s="140"/>
      <c r="B20" s="140"/>
      <c r="C20" s="336"/>
      <c r="D20" s="336"/>
      <c r="E20" s="336"/>
      <c r="F20" s="336"/>
    </row>
    <row r="21" spans="1:2" ht="12.75">
      <c r="A21" s="140"/>
      <c r="B21" s="140"/>
    </row>
  </sheetData>
  <printOptions horizontalCentered="1"/>
  <pageMargins left="0.3937007874015748" right="0.3937007874015748" top="1.3779527559055118" bottom="1.3779527559055118" header="0.9055118110236221" footer="0.9055118110236221"/>
  <pageSetup firstPageNumber="31" useFirstPageNumber="1" horizontalDpi="360" verticalDpi="360" orientation="landscape" paperSize="9" r:id="rId1"/>
  <headerFooter alignWithMargins="0">
    <oddHeader>&amp;C&amp;"Times New Roman,Félkövér\&amp;14TAPOLCA VÁROS ÖNKORMÁNYZAT &amp;12
INTÉZMÉNYEINEK
2006. ÉVI PÉNZMARADVÁNYA&amp;R
12/a.sz.melléklet
ezer Ft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L35"/>
  <sheetViews>
    <sheetView view="pageBreakPreview" zoomScaleNormal="90" zoomScaleSheetLayoutView="100" workbookViewId="0" topLeftCell="A1">
      <selection activeCell="K4" sqref="K4"/>
    </sheetView>
  </sheetViews>
  <sheetFormatPr defaultColWidth="9.00390625" defaultRowHeight="12.75"/>
  <cols>
    <col min="1" max="1" width="4.875" style="0" customWidth="1"/>
    <col min="2" max="2" width="34.875" style="0" customWidth="1"/>
    <col min="3" max="12" width="9.75390625" style="0" customWidth="1"/>
    <col min="255" max="16384" width="7.875" style="0" customWidth="1"/>
  </cols>
  <sheetData>
    <row r="3" spans="1:12" ht="39.75" customHeight="1">
      <c r="A3" s="615" t="s">
        <v>884</v>
      </c>
      <c r="B3" s="617" t="s">
        <v>963</v>
      </c>
      <c r="C3" s="619" t="s">
        <v>964</v>
      </c>
      <c r="D3" s="619" t="s">
        <v>965</v>
      </c>
      <c r="E3" s="619" t="s">
        <v>966</v>
      </c>
      <c r="F3" s="619" t="s">
        <v>967</v>
      </c>
      <c r="G3" s="622" t="s">
        <v>968</v>
      </c>
      <c r="H3" s="623"/>
      <c r="I3" s="619" t="s">
        <v>969</v>
      </c>
      <c r="J3" s="621" t="s">
        <v>970</v>
      </c>
      <c r="K3" s="621"/>
      <c r="L3" s="621"/>
    </row>
    <row r="4" spans="1:12" ht="39.75" customHeight="1">
      <c r="A4" s="616"/>
      <c r="B4" s="618"/>
      <c r="C4" s="620"/>
      <c r="D4" s="620"/>
      <c r="E4" s="620"/>
      <c r="F4" s="620"/>
      <c r="G4" s="415" t="s">
        <v>971</v>
      </c>
      <c r="H4" s="415" t="s">
        <v>972</v>
      </c>
      <c r="I4" s="620"/>
      <c r="J4" s="415" t="s">
        <v>973</v>
      </c>
      <c r="K4" s="568" t="s">
        <v>601</v>
      </c>
      <c r="L4" s="416" t="s">
        <v>974</v>
      </c>
    </row>
    <row r="5" spans="1:12" ht="12.75">
      <c r="A5" s="417" t="s">
        <v>320</v>
      </c>
      <c r="B5" s="417" t="s">
        <v>321</v>
      </c>
      <c r="C5" s="417" t="s">
        <v>322</v>
      </c>
      <c r="D5" s="418" t="s">
        <v>323</v>
      </c>
      <c r="E5" s="418" t="s">
        <v>324</v>
      </c>
      <c r="F5" s="418" t="s">
        <v>325</v>
      </c>
      <c r="G5" s="418" t="s">
        <v>326</v>
      </c>
      <c r="H5" s="418" t="s">
        <v>327</v>
      </c>
      <c r="I5" s="419" t="s">
        <v>328</v>
      </c>
      <c r="J5" s="419" t="s">
        <v>329</v>
      </c>
      <c r="K5" s="419" t="s">
        <v>330</v>
      </c>
      <c r="L5" s="419" t="s">
        <v>470</v>
      </c>
    </row>
    <row r="6" spans="1:12" ht="4.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</row>
    <row r="7" spans="1:12" ht="12.75">
      <c r="A7" s="421" t="s">
        <v>320</v>
      </c>
      <c r="B7" s="422" t="s">
        <v>975</v>
      </c>
      <c r="C7" s="423">
        <f aca="true" t="shared" si="0" ref="C7:L7">SUM(C8:C9)</f>
        <v>2202</v>
      </c>
      <c r="D7" s="423">
        <f t="shared" si="0"/>
        <v>157</v>
      </c>
      <c r="E7" s="423">
        <f t="shared" si="0"/>
        <v>-7259</v>
      </c>
      <c r="F7" s="423">
        <f>SUM(C7:E7)</f>
        <v>-4900</v>
      </c>
      <c r="G7" s="423">
        <f t="shared" si="0"/>
        <v>-87</v>
      </c>
      <c r="H7" s="423">
        <f t="shared" si="0"/>
        <v>0</v>
      </c>
      <c r="I7" s="423">
        <f t="shared" si="0"/>
        <v>-4987</v>
      </c>
      <c r="J7" s="423">
        <f t="shared" si="0"/>
        <v>-4987</v>
      </c>
      <c r="K7" s="423">
        <f t="shared" si="0"/>
        <v>0</v>
      </c>
      <c r="L7" s="423">
        <f t="shared" si="0"/>
        <v>0</v>
      </c>
    </row>
    <row r="8" spans="1:12" ht="12.75">
      <c r="A8" s="424" t="s">
        <v>976</v>
      </c>
      <c r="B8" s="102" t="s">
        <v>409</v>
      </c>
      <c r="C8" s="425">
        <v>2202</v>
      </c>
      <c r="D8" s="425">
        <v>157</v>
      </c>
      <c r="E8" s="425">
        <v>-7259</v>
      </c>
      <c r="F8" s="426">
        <f>SUM(C8:E8)</f>
        <v>-4900</v>
      </c>
      <c r="G8" s="425">
        <v>-87</v>
      </c>
      <c r="H8" s="425"/>
      <c r="I8" s="425">
        <v>-4987</v>
      </c>
      <c r="J8" s="425">
        <v>-4987</v>
      </c>
      <c r="K8" s="425"/>
      <c r="L8" s="425"/>
    </row>
    <row r="9" spans="1:12" ht="12.75">
      <c r="A9" s="427" t="s">
        <v>980</v>
      </c>
      <c r="B9" s="102" t="s">
        <v>0</v>
      </c>
      <c r="C9" s="428"/>
      <c r="D9" s="428"/>
      <c r="E9" s="428"/>
      <c r="F9" s="426">
        <f>SUM(C9:E9)</f>
        <v>0</v>
      </c>
      <c r="G9" s="428"/>
      <c r="H9" s="428"/>
      <c r="I9" s="425"/>
      <c r="J9" s="428"/>
      <c r="K9" s="428"/>
      <c r="L9" s="425"/>
    </row>
    <row r="10" spans="1:12" ht="9.75" customHeight="1">
      <c r="A10" s="429"/>
      <c r="B10" s="430"/>
      <c r="C10" s="431"/>
      <c r="D10" s="431"/>
      <c r="E10" s="431"/>
      <c r="F10" s="431"/>
      <c r="G10" s="431"/>
      <c r="H10" s="431"/>
      <c r="I10" s="431"/>
      <c r="J10" s="431"/>
      <c r="K10" s="431"/>
      <c r="L10" s="431"/>
    </row>
    <row r="11" spans="1:12" ht="12.75">
      <c r="A11" s="421" t="s">
        <v>321</v>
      </c>
      <c r="B11" s="432" t="s">
        <v>1</v>
      </c>
      <c r="C11" s="423">
        <f>SUM(C12:C27)</f>
        <v>-570</v>
      </c>
      <c r="D11" s="423">
        <f aca="true" t="shared" si="1" ref="D11:L11">SUM(D12:D27)</f>
        <v>73032</v>
      </c>
      <c r="E11" s="423">
        <f t="shared" si="1"/>
        <v>0</v>
      </c>
      <c r="F11" s="423">
        <f>SUM(C11:E11)</f>
        <v>72462</v>
      </c>
      <c r="G11" s="423">
        <f t="shared" si="1"/>
        <v>-441</v>
      </c>
      <c r="H11" s="423">
        <f t="shared" si="1"/>
        <v>-242</v>
      </c>
      <c r="I11" s="423">
        <f t="shared" si="1"/>
        <v>71779</v>
      </c>
      <c r="J11" s="423">
        <f t="shared" si="1"/>
        <v>50876</v>
      </c>
      <c r="K11" s="423">
        <f t="shared" si="1"/>
        <v>20903</v>
      </c>
      <c r="L11" s="423">
        <f t="shared" si="1"/>
        <v>0</v>
      </c>
    </row>
    <row r="12" spans="1:12" ht="12.75">
      <c r="A12" s="433" t="s">
        <v>2</v>
      </c>
      <c r="B12" s="102" t="s">
        <v>200</v>
      </c>
      <c r="C12" s="243">
        <v>103</v>
      </c>
      <c r="D12" s="243">
        <v>2050</v>
      </c>
      <c r="E12" s="243"/>
      <c r="F12" s="426">
        <f>SUM(C12:E12)</f>
        <v>2153</v>
      </c>
      <c r="G12" s="243">
        <v>2</v>
      </c>
      <c r="H12" s="243"/>
      <c r="I12" s="425">
        <v>2155</v>
      </c>
      <c r="J12" s="243">
        <v>1855</v>
      </c>
      <c r="K12" s="243">
        <v>300</v>
      </c>
      <c r="L12" s="425"/>
    </row>
    <row r="13" spans="1:12" ht="12.75">
      <c r="A13" s="433" t="s">
        <v>3</v>
      </c>
      <c r="B13" s="102" t="s">
        <v>201</v>
      </c>
      <c r="C13" s="243">
        <v>17</v>
      </c>
      <c r="D13" s="243">
        <v>3014</v>
      </c>
      <c r="E13" s="243"/>
      <c r="F13" s="426">
        <f aca="true" t="shared" si="2" ref="F13:F19">SUM(C13:E13)</f>
        <v>3031</v>
      </c>
      <c r="G13" s="243">
        <v>7</v>
      </c>
      <c r="H13" s="243"/>
      <c r="I13" s="425">
        <v>3038</v>
      </c>
      <c r="J13" s="243">
        <v>2809</v>
      </c>
      <c r="K13" s="243">
        <v>229</v>
      </c>
      <c r="L13" s="425"/>
    </row>
    <row r="14" spans="1:12" ht="12.75">
      <c r="A14" s="433" t="s">
        <v>4</v>
      </c>
      <c r="B14" s="102" t="s">
        <v>202</v>
      </c>
      <c r="C14" s="243">
        <v>13</v>
      </c>
      <c r="D14" s="243">
        <v>1246</v>
      </c>
      <c r="E14" s="243"/>
      <c r="F14" s="426">
        <f t="shared" si="2"/>
        <v>1259</v>
      </c>
      <c r="G14" s="243">
        <v>4</v>
      </c>
      <c r="H14" s="243"/>
      <c r="I14" s="425">
        <v>1263</v>
      </c>
      <c r="J14" s="243">
        <v>1053</v>
      </c>
      <c r="K14" s="243">
        <v>210</v>
      </c>
      <c r="L14" s="425"/>
    </row>
    <row r="15" spans="1:12" ht="9.75" customHeight="1">
      <c r="A15" s="434"/>
      <c r="B15" s="435"/>
      <c r="C15" s="431"/>
      <c r="D15" s="431"/>
      <c r="E15" s="431"/>
      <c r="F15" s="431"/>
      <c r="G15" s="431"/>
      <c r="H15" s="431"/>
      <c r="I15" s="431"/>
      <c r="J15" s="431"/>
      <c r="K15" s="431"/>
      <c r="L15" s="431"/>
    </row>
    <row r="16" spans="1:12" ht="12.75">
      <c r="A16" s="433" t="s">
        <v>5</v>
      </c>
      <c r="B16" s="102" t="s">
        <v>203</v>
      </c>
      <c r="C16" s="243">
        <v>-215</v>
      </c>
      <c r="D16" s="243">
        <v>3001</v>
      </c>
      <c r="E16" s="243"/>
      <c r="F16" s="426">
        <f t="shared" si="2"/>
        <v>2786</v>
      </c>
      <c r="G16" s="243">
        <v>-247</v>
      </c>
      <c r="H16" s="243"/>
      <c r="I16" s="425">
        <v>2539</v>
      </c>
      <c r="J16" s="243">
        <v>2206</v>
      </c>
      <c r="K16" s="243">
        <v>333</v>
      </c>
      <c r="L16" s="425"/>
    </row>
    <row r="17" spans="1:12" ht="12.75">
      <c r="A17" s="433" t="s">
        <v>6</v>
      </c>
      <c r="B17" s="102" t="s">
        <v>204</v>
      </c>
      <c r="C17" s="243">
        <v>-358</v>
      </c>
      <c r="D17" s="243">
        <v>11179</v>
      </c>
      <c r="E17" s="243"/>
      <c r="F17" s="426">
        <f t="shared" si="2"/>
        <v>10821</v>
      </c>
      <c r="G17" s="243">
        <v>380</v>
      </c>
      <c r="H17" s="243"/>
      <c r="I17" s="425">
        <v>11201</v>
      </c>
      <c r="J17" s="243">
        <v>6556</v>
      </c>
      <c r="K17" s="243">
        <v>4645</v>
      </c>
      <c r="L17" s="425"/>
    </row>
    <row r="18" spans="1:12" ht="12.75">
      <c r="A18" s="433" t="s">
        <v>7</v>
      </c>
      <c r="B18" s="102" t="s">
        <v>205</v>
      </c>
      <c r="C18" s="243">
        <v>-189</v>
      </c>
      <c r="D18" s="243">
        <v>3966</v>
      </c>
      <c r="E18" s="243"/>
      <c r="F18" s="426">
        <f t="shared" si="2"/>
        <v>3777</v>
      </c>
      <c r="G18" s="243">
        <v>-407</v>
      </c>
      <c r="H18" s="243">
        <v>-99</v>
      </c>
      <c r="I18" s="425">
        <v>3271</v>
      </c>
      <c r="J18" s="243">
        <v>3271</v>
      </c>
      <c r="K18" s="243">
        <v>0</v>
      </c>
      <c r="L18" s="425"/>
    </row>
    <row r="19" spans="1:12" ht="12.75">
      <c r="A19" s="433" t="s">
        <v>8</v>
      </c>
      <c r="B19" s="102" t="s">
        <v>9</v>
      </c>
      <c r="C19" s="243">
        <v>1645</v>
      </c>
      <c r="D19" s="243">
        <v>11548</v>
      </c>
      <c r="E19" s="243"/>
      <c r="F19" s="426">
        <f t="shared" si="2"/>
        <v>13193</v>
      </c>
      <c r="G19" s="243">
        <v>-344</v>
      </c>
      <c r="H19" s="243"/>
      <c r="I19" s="425">
        <v>12849</v>
      </c>
      <c r="J19" s="243">
        <v>8233</v>
      </c>
      <c r="K19" s="243">
        <v>4616</v>
      </c>
      <c r="L19" s="425"/>
    </row>
    <row r="20" spans="1:12" ht="9.75" customHeight="1">
      <c r="A20" s="434"/>
      <c r="B20" s="435"/>
      <c r="C20" s="431"/>
      <c r="D20" s="431"/>
      <c r="E20" s="431"/>
      <c r="F20" s="431"/>
      <c r="G20" s="431"/>
      <c r="H20" s="431"/>
      <c r="I20" s="431"/>
      <c r="J20" s="431"/>
      <c r="K20" s="431"/>
      <c r="L20" s="431"/>
    </row>
    <row r="21" spans="1:12" ht="12.75">
      <c r="A21" s="436" t="s">
        <v>10</v>
      </c>
      <c r="B21" s="102" t="s">
        <v>11</v>
      </c>
      <c r="C21" s="243">
        <v>503</v>
      </c>
      <c r="D21" s="243">
        <v>827</v>
      </c>
      <c r="E21" s="243"/>
      <c r="F21" s="426">
        <f>SUM(C21:E21)</f>
        <v>1330</v>
      </c>
      <c r="G21" s="243">
        <v>164</v>
      </c>
      <c r="H21" s="243">
        <v>-109</v>
      </c>
      <c r="I21" s="425">
        <v>1385</v>
      </c>
      <c r="J21" s="243">
        <v>1385</v>
      </c>
      <c r="K21" s="243">
        <v>0</v>
      </c>
      <c r="L21" s="425"/>
    </row>
    <row r="22" spans="1:12" ht="12.75">
      <c r="A22" s="436" t="s">
        <v>12</v>
      </c>
      <c r="B22" s="102" t="s">
        <v>206</v>
      </c>
      <c r="C22" s="243">
        <v>430</v>
      </c>
      <c r="D22" s="243">
        <v>3115</v>
      </c>
      <c r="E22" s="243"/>
      <c r="F22" s="426">
        <f>SUM(C22:E22)</f>
        <v>3545</v>
      </c>
      <c r="G22" s="243"/>
      <c r="H22" s="243"/>
      <c r="I22" s="425">
        <v>3545</v>
      </c>
      <c r="J22" s="243">
        <v>1087</v>
      </c>
      <c r="K22" s="243">
        <v>2458</v>
      </c>
      <c r="L22" s="425"/>
    </row>
    <row r="23" spans="1:12" ht="12.75">
      <c r="A23" s="436" t="s">
        <v>13</v>
      </c>
      <c r="B23" s="102" t="s">
        <v>207</v>
      </c>
      <c r="C23" s="243">
        <v>689</v>
      </c>
      <c r="D23" s="243">
        <v>9983</v>
      </c>
      <c r="E23" s="243"/>
      <c r="F23" s="426">
        <f>SUM(C23:E23)</f>
        <v>10672</v>
      </c>
      <c r="G23" s="243"/>
      <c r="H23" s="243"/>
      <c r="I23" s="425">
        <v>10672</v>
      </c>
      <c r="J23" s="243">
        <v>7095</v>
      </c>
      <c r="K23" s="243">
        <v>3577</v>
      </c>
      <c r="L23" s="425"/>
    </row>
    <row r="24" spans="1:12" ht="12.75">
      <c r="A24" s="436" t="s">
        <v>14</v>
      </c>
      <c r="B24" s="102" t="s">
        <v>15</v>
      </c>
      <c r="C24" s="243">
        <v>-3040</v>
      </c>
      <c r="D24" s="243">
        <v>19413</v>
      </c>
      <c r="E24" s="243"/>
      <c r="F24" s="426">
        <f>SUM(C24:E24)</f>
        <v>16373</v>
      </c>
      <c r="G24" s="243"/>
      <c r="H24" s="243">
        <v>-34</v>
      </c>
      <c r="I24" s="425">
        <v>16339</v>
      </c>
      <c r="J24" s="243">
        <v>13889</v>
      </c>
      <c r="K24" s="243">
        <v>2450</v>
      </c>
      <c r="L24" s="425"/>
    </row>
    <row r="25" spans="1:12" ht="9.75" customHeight="1">
      <c r="A25" s="429"/>
      <c r="B25" s="435"/>
      <c r="C25" s="431"/>
      <c r="D25" s="431"/>
      <c r="E25" s="431"/>
      <c r="F25" s="431"/>
      <c r="G25" s="431"/>
      <c r="H25" s="431"/>
      <c r="I25" s="431"/>
      <c r="J25" s="431"/>
      <c r="K25" s="431"/>
      <c r="L25" s="431"/>
    </row>
    <row r="26" spans="1:12" ht="12.75">
      <c r="A26" s="436" t="s">
        <v>16</v>
      </c>
      <c r="B26" s="102" t="s">
        <v>17</v>
      </c>
      <c r="C26" s="243">
        <v>-168</v>
      </c>
      <c r="D26" s="243">
        <v>1821</v>
      </c>
      <c r="E26" s="243"/>
      <c r="F26" s="426">
        <f>SUM(C26:E26)</f>
        <v>1653</v>
      </c>
      <c r="G26" s="243"/>
      <c r="H26" s="243"/>
      <c r="I26" s="425">
        <v>1653</v>
      </c>
      <c r="J26" s="243">
        <v>837</v>
      </c>
      <c r="K26" s="243">
        <v>816</v>
      </c>
      <c r="L26" s="425"/>
    </row>
    <row r="27" spans="1:12" ht="12.75">
      <c r="A27" s="436" t="s">
        <v>18</v>
      </c>
      <c r="B27" s="102" t="s">
        <v>19</v>
      </c>
      <c r="C27" s="243"/>
      <c r="D27" s="243">
        <v>1869</v>
      </c>
      <c r="E27" s="243"/>
      <c r="F27" s="426">
        <f>SUM(C27:E27)</f>
        <v>1869</v>
      </c>
      <c r="G27" s="243"/>
      <c r="H27" s="243"/>
      <c r="I27" s="425">
        <v>1869</v>
      </c>
      <c r="J27" s="243">
        <v>600</v>
      </c>
      <c r="K27" s="243">
        <v>1269</v>
      </c>
      <c r="L27" s="425"/>
    </row>
    <row r="28" spans="1:12" ht="9.75" customHeight="1">
      <c r="A28" s="429"/>
      <c r="B28" s="435"/>
      <c r="C28" s="431"/>
      <c r="D28" s="431"/>
      <c r="E28" s="431"/>
      <c r="F28" s="431"/>
      <c r="G28" s="431"/>
      <c r="H28" s="431"/>
      <c r="I28" s="431"/>
      <c r="J28" s="431"/>
      <c r="K28" s="431"/>
      <c r="L28" s="431"/>
    </row>
    <row r="29" spans="1:12" ht="12.75">
      <c r="A29" s="421"/>
      <c r="B29" s="432" t="s">
        <v>20</v>
      </c>
      <c r="C29" s="423">
        <f>SUM(C7,C11)</f>
        <v>1632</v>
      </c>
      <c r="D29" s="423">
        <f>SUM(D7,D11)</f>
        <v>73189</v>
      </c>
      <c r="E29" s="423">
        <f>SUM(E7,E11)</f>
        <v>-7259</v>
      </c>
      <c r="F29" s="423">
        <f>SUM(C29:E29)</f>
        <v>67562</v>
      </c>
      <c r="G29" s="423">
        <f aca="true" t="shared" si="3" ref="G29:L29">SUM(G7,G11)</f>
        <v>-528</v>
      </c>
      <c r="H29" s="423">
        <f t="shared" si="3"/>
        <v>-242</v>
      </c>
      <c r="I29" s="423">
        <f t="shared" si="3"/>
        <v>66792</v>
      </c>
      <c r="J29" s="423">
        <f t="shared" si="3"/>
        <v>45889</v>
      </c>
      <c r="K29" s="423">
        <f t="shared" si="3"/>
        <v>20903</v>
      </c>
      <c r="L29" s="423">
        <f t="shared" si="3"/>
        <v>0</v>
      </c>
    </row>
    <row r="30" spans="1:12" ht="4.5" customHeight="1">
      <c r="A30" s="437"/>
      <c r="B30" s="438"/>
      <c r="C30" s="426"/>
      <c r="D30" s="426"/>
      <c r="E30" s="426"/>
      <c r="F30" s="426"/>
      <c r="G30" s="426"/>
      <c r="H30" s="426"/>
      <c r="I30" s="426"/>
      <c r="J30" s="426"/>
      <c r="K30" s="426"/>
      <c r="L30" s="426"/>
    </row>
    <row r="31" spans="1:12" ht="12.75">
      <c r="A31" s="286" t="s">
        <v>322</v>
      </c>
      <c r="B31" s="287" t="s">
        <v>948</v>
      </c>
      <c r="C31" s="103">
        <v>-158264</v>
      </c>
      <c r="D31" s="103">
        <v>200619</v>
      </c>
      <c r="E31" s="103">
        <v>7259</v>
      </c>
      <c r="F31" s="426">
        <f>SUM(C31:E31)</f>
        <v>49614</v>
      </c>
      <c r="G31" s="103">
        <v>15532</v>
      </c>
      <c r="H31" s="103"/>
      <c r="I31" s="425">
        <v>65146</v>
      </c>
      <c r="J31" s="103">
        <v>86049</v>
      </c>
      <c r="K31" s="103">
        <v>-20903</v>
      </c>
      <c r="L31" s="425"/>
    </row>
    <row r="32" spans="1:12" ht="4.5" customHeight="1">
      <c r="A32" s="286"/>
      <c r="B32" s="287"/>
      <c r="C32" s="103"/>
      <c r="D32" s="103"/>
      <c r="E32" s="103"/>
      <c r="F32" s="425"/>
      <c r="G32" s="103"/>
      <c r="H32" s="103"/>
      <c r="I32" s="425"/>
      <c r="J32" s="103"/>
      <c r="K32" s="103"/>
      <c r="L32" s="425"/>
    </row>
    <row r="33" spans="1:12" ht="12.75">
      <c r="A33" s="421"/>
      <c r="B33" s="432" t="s">
        <v>21</v>
      </c>
      <c r="C33" s="439">
        <f>SUM(C29,C31)</f>
        <v>-156632</v>
      </c>
      <c r="D33" s="439">
        <f aca="true" t="shared" si="4" ref="D33:L33">SUM(D29:D31)</f>
        <v>273808</v>
      </c>
      <c r="E33" s="439">
        <f t="shared" si="4"/>
        <v>0</v>
      </c>
      <c r="F33" s="423">
        <f>SUM(C33:E33)</f>
        <v>117176</v>
      </c>
      <c r="G33" s="439">
        <f t="shared" si="4"/>
        <v>15004</v>
      </c>
      <c r="H33" s="439">
        <f t="shared" si="4"/>
        <v>-242</v>
      </c>
      <c r="I33" s="439">
        <f t="shared" si="4"/>
        <v>131938</v>
      </c>
      <c r="J33" s="439">
        <f t="shared" si="4"/>
        <v>131938</v>
      </c>
      <c r="K33" s="439">
        <f t="shared" si="4"/>
        <v>0</v>
      </c>
      <c r="L33" s="439">
        <f t="shared" si="4"/>
        <v>0</v>
      </c>
    </row>
    <row r="34" ht="12.75">
      <c r="A34" s="440"/>
    </row>
    <row r="35" spans="1:7" ht="12.75">
      <c r="A35" s="441"/>
      <c r="B35" s="287"/>
      <c r="C35" s="287"/>
      <c r="D35" s="102"/>
      <c r="E35" s="102"/>
      <c r="F35" s="102"/>
      <c r="G35" s="102"/>
    </row>
  </sheetData>
  <mergeCells count="9">
    <mergeCell ref="A3:A4"/>
    <mergeCell ref="B3:B4"/>
    <mergeCell ref="C3:C4"/>
    <mergeCell ref="J3:L3"/>
    <mergeCell ref="D3:D4"/>
    <mergeCell ref="G3:H3"/>
    <mergeCell ref="I3:I4"/>
    <mergeCell ref="E3:E4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firstPageNumber="32" useFirstPageNumber="1" horizontalDpi="360" verticalDpi="360" orientation="landscape" paperSize="9" r:id="rId1"/>
  <headerFooter alignWithMargins="0">
    <oddHeader>&amp;C&amp;"Times New Roman,Félkövér\&amp;16K I M U T A T Á S&amp;12
A 2006.ÉVI PÉNZMARADVÁNY 
ELSZÁMOLÁSÁRÓL&amp;"Arial CE,Normál\&amp;10
&amp;R
12/b.sz. melléklet
ezer Ft
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C15"/>
  <sheetViews>
    <sheetView view="pageBreakPreview" zoomScaleSheetLayoutView="100" workbookViewId="0" topLeftCell="A1">
      <selection activeCell="B9" sqref="B9:B10"/>
    </sheetView>
  </sheetViews>
  <sheetFormatPr defaultColWidth="9.00390625" defaultRowHeight="12.75"/>
  <cols>
    <col min="1" max="1" width="6.75390625" style="0" customWidth="1"/>
    <col min="2" max="2" width="65.75390625" style="0" customWidth="1"/>
    <col min="3" max="3" width="15.75390625" style="0" customWidth="1"/>
  </cols>
  <sheetData>
    <row r="2" spans="1:3" ht="45" customHeight="1">
      <c r="A2" s="442" t="s">
        <v>610</v>
      </c>
      <c r="B2" s="404" t="s">
        <v>198</v>
      </c>
      <c r="C2" s="443" t="s">
        <v>22</v>
      </c>
    </row>
    <row r="3" spans="1:3" ht="13.5" customHeight="1">
      <c r="A3" s="625" t="s">
        <v>320</v>
      </c>
      <c r="B3" s="624" t="s">
        <v>767</v>
      </c>
      <c r="C3" s="627">
        <v>228289</v>
      </c>
    </row>
    <row r="4" spans="1:3" ht="13.5" customHeight="1">
      <c r="A4" s="626"/>
      <c r="B4" s="624"/>
      <c r="C4" s="628"/>
    </row>
    <row r="5" spans="1:3" ht="13.5" customHeight="1">
      <c r="A5" s="444" t="s">
        <v>321</v>
      </c>
      <c r="B5" s="445" t="s">
        <v>23</v>
      </c>
      <c r="C5" s="446">
        <v>227922</v>
      </c>
    </row>
    <row r="6" spans="1:3" ht="13.5" customHeight="1">
      <c r="A6" s="444" t="s">
        <v>322</v>
      </c>
      <c r="B6" s="445" t="s">
        <v>24</v>
      </c>
      <c r="C6" s="446">
        <v>367</v>
      </c>
    </row>
    <row r="7" spans="1:3" ht="13.5" customHeight="1">
      <c r="A7" s="444" t="s">
        <v>323</v>
      </c>
      <c r="B7" s="445" t="s">
        <v>25</v>
      </c>
      <c r="C7" s="446">
        <v>4553245</v>
      </c>
    </row>
    <row r="8" spans="1:3" ht="13.5" customHeight="1">
      <c r="A8" s="444" t="s">
        <v>324</v>
      </c>
      <c r="B8" s="445" t="s">
        <v>26</v>
      </c>
      <c r="C8" s="446">
        <v>4637926</v>
      </c>
    </row>
    <row r="9" spans="1:3" ht="13.5" customHeight="1">
      <c r="A9" s="626" t="s">
        <v>325</v>
      </c>
      <c r="B9" s="624" t="s">
        <v>106</v>
      </c>
      <c r="C9" s="629">
        <v>143608</v>
      </c>
    </row>
    <row r="10" spans="1:3" ht="13.5" customHeight="1">
      <c r="A10" s="626"/>
      <c r="B10" s="624"/>
      <c r="C10" s="630"/>
    </row>
    <row r="11" spans="1:3" ht="13.5" customHeight="1">
      <c r="A11" s="444" t="s">
        <v>326</v>
      </c>
      <c r="B11" s="445" t="s">
        <v>23</v>
      </c>
      <c r="C11" s="446">
        <v>143512</v>
      </c>
    </row>
    <row r="12" spans="1:3" ht="13.5" customHeight="1">
      <c r="A12" s="444" t="s">
        <v>327</v>
      </c>
      <c r="B12" s="445" t="s">
        <v>24</v>
      </c>
      <c r="C12" s="446">
        <v>96</v>
      </c>
    </row>
    <row r="13" spans="1:3" ht="13.5" customHeight="1">
      <c r="A13" s="444"/>
      <c r="B13" s="445"/>
      <c r="C13" s="446"/>
    </row>
    <row r="14" spans="1:3" ht="13.5" customHeight="1">
      <c r="A14" s="447"/>
      <c r="B14" s="448"/>
      <c r="C14" s="449"/>
    </row>
    <row r="15" ht="12.75">
      <c r="A15" s="440"/>
    </row>
  </sheetData>
  <mergeCells count="6">
    <mergeCell ref="B3:B4"/>
    <mergeCell ref="A3:A4"/>
    <mergeCell ref="C3:C4"/>
    <mergeCell ref="B9:B10"/>
    <mergeCell ref="A9:A10"/>
    <mergeCell ref="C9:C10"/>
  </mergeCells>
  <printOptions horizontalCentered="1"/>
  <pageMargins left="0.7874015748031497" right="0.7874015748031497" top="1.968503937007874" bottom="0.984251968503937" header="1.1023622047244095" footer="0.5118110236220472"/>
  <pageSetup firstPageNumber="33" useFirstPageNumber="1" orientation="landscape" paperSize="9" r:id="rId1"/>
  <headerFooter alignWithMargins="0">
    <oddHeader>&amp;C&amp;"Times New Roman CE,Félkövér\&amp;14TAPOLCA VÁROS ÖNKORMÁNYZAT
KIMUTATÁSA&amp;"Arial CE,Normál\&amp;10
&amp;"Times New Roman CE,Félkövér\&amp;12A PÉNZESZKÖZÖK VÁLTOZÁSÁNAK
 LEVEZETÉSÉRŐL&amp;R12/c.sz.melléklet
ezer Ft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 topLeftCell="A11">
      <selection activeCell="D31" sqref="D31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5" width="12.75390625" style="0" customWidth="1"/>
  </cols>
  <sheetData>
    <row r="1" spans="1:5" ht="12.75">
      <c r="A1" s="16"/>
      <c r="B1" s="16"/>
      <c r="C1" s="16"/>
      <c r="D1" s="16"/>
      <c r="E1" s="268"/>
    </row>
    <row r="2" spans="1:5" ht="12.75">
      <c r="A2" s="16"/>
      <c r="B2" s="16"/>
      <c r="C2" s="16"/>
      <c r="D2" s="16"/>
      <c r="E2" s="268"/>
    </row>
    <row r="3" spans="1:5" ht="12.75">
      <c r="A3" s="16"/>
      <c r="B3" s="16"/>
      <c r="C3" s="16"/>
      <c r="D3" s="16"/>
      <c r="E3" s="268"/>
    </row>
    <row r="4" spans="1:5" ht="12.75">
      <c r="A4" s="16"/>
      <c r="B4" s="16"/>
      <c r="C4" s="16"/>
      <c r="D4" s="16"/>
      <c r="E4" s="268"/>
    </row>
    <row r="5" spans="1:5" ht="12.75">
      <c r="A5" s="16"/>
      <c r="B5" s="16"/>
      <c r="C5" s="16"/>
      <c r="D5" s="16"/>
      <c r="E5" s="269"/>
    </row>
    <row r="6" spans="1:5" ht="24.75" customHeight="1">
      <c r="A6" s="582" t="s">
        <v>298</v>
      </c>
      <c r="B6" s="584" t="s">
        <v>198</v>
      </c>
      <c r="C6" s="106" t="s">
        <v>299</v>
      </c>
      <c r="D6" s="106" t="s">
        <v>300</v>
      </c>
      <c r="E6" s="580" t="s">
        <v>602</v>
      </c>
    </row>
    <row r="7" spans="1:5" ht="24.75" customHeight="1">
      <c r="A7" s="583"/>
      <c r="B7" s="585"/>
      <c r="C7" s="586" t="s">
        <v>301</v>
      </c>
      <c r="D7" s="587"/>
      <c r="E7" s="581"/>
    </row>
    <row r="8" spans="1:5" ht="14.25">
      <c r="A8" s="68">
        <v>1</v>
      </c>
      <c r="B8" s="69" t="s">
        <v>302</v>
      </c>
      <c r="C8" s="25">
        <f>SUM(C10:C13)</f>
        <v>1280</v>
      </c>
      <c r="D8" s="25">
        <f>SUM(D10:D13)</f>
        <v>14</v>
      </c>
      <c r="E8" s="25">
        <f>SUM(E10:E13)</f>
        <v>1294</v>
      </c>
    </row>
    <row r="9" spans="1:5" ht="9.75" customHeight="1">
      <c r="A9" s="68"/>
      <c r="B9" s="69"/>
      <c r="C9" s="25"/>
      <c r="D9" s="25"/>
      <c r="E9" s="25"/>
    </row>
    <row r="10" spans="1:5" ht="15">
      <c r="A10" s="23"/>
      <c r="B10" s="24" t="s">
        <v>603</v>
      </c>
      <c r="C10" s="270">
        <v>640</v>
      </c>
      <c r="D10" s="270"/>
      <c r="E10" s="271">
        <f>C10+D10</f>
        <v>640</v>
      </c>
    </row>
    <row r="11" spans="1:5" ht="15">
      <c r="A11" s="23"/>
      <c r="B11" s="24" t="s">
        <v>604</v>
      </c>
      <c r="C11" s="270">
        <v>640</v>
      </c>
      <c r="D11" s="270">
        <v>14</v>
      </c>
      <c r="E11" s="271">
        <f>C11+D11</f>
        <v>654</v>
      </c>
    </row>
    <row r="12" spans="1:5" ht="15">
      <c r="A12" s="23"/>
      <c r="B12" s="24" t="s">
        <v>605</v>
      </c>
      <c r="C12" s="270"/>
      <c r="D12" s="270"/>
      <c r="E12" s="271">
        <f>C12+D12</f>
        <v>0</v>
      </c>
    </row>
    <row r="13" spans="1:5" ht="15">
      <c r="A13" s="23"/>
      <c r="B13" s="24" t="s">
        <v>606</v>
      </c>
      <c r="C13" s="270"/>
      <c r="D13" s="270"/>
      <c r="E13" s="271">
        <f>C13+D13</f>
        <v>0</v>
      </c>
    </row>
    <row r="14" spans="1:5" ht="9.75" customHeight="1">
      <c r="A14" s="23"/>
      <c r="B14" s="24"/>
      <c r="C14" s="270"/>
      <c r="D14" s="270"/>
      <c r="E14" s="271"/>
    </row>
    <row r="15" spans="1:5" ht="14.25">
      <c r="A15" s="107"/>
      <c r="B15" s="108" t="s">
        <v>307</v>
      </c>
      <c r="C15" s="109">
        <f>SUM(C8)</f>
        <v>1280</v>
      </c>
      <c r="D15" s="109">
        <f>SUM(D8)</f>
        <v>14</v>
      </c>
      <c r="E15" s="109">
        <f>SUM(E8)</f>
        <v>1294</v>
      </c>
    </row>
    <row r="16" spans="1:5" ht="12.75">
      <c r="A16" s="16"/>
      <c r="B16" s="16"/>
      <c r="C16" s="141"/>
      <c r="D16" s="141"/>
      <c r="E16" s="22"/>
    </row>
    <row r="17" spans="1:5" ht="12.75">
      <c r="A17" s="16"/>
      <c r="B17" s="16"/>
      <c r="C17" s="141"/>
      <c r="D17" s="141"/>
      <c r="E17" s="22"/>
    </row>
    <row r="18" spans="1:5" ht="12.75">
      <c r="A18" s="16"/>
      <c r="B18" s="16"/>
      <c r="C18" s="141"/>
      <c r="D18" s="141"/>
      <c r="E18" s="22"/>
    </row>
    <row r="19" spans="1:5" ht="12.75">
      <c r="A19" s="16"/>
      <c r="B19" s="16"/>
      <c r="C19" s="141"/>
      <c r="D19" s="141"/>
      <c r="E19" s="22"/>
    </row>
    <row r="20" spans="1:5" ht="24.75" customHeight="1">
      <c r="A20" s="582" t="s">
        <v>298</v>
      </c>
      <c r="B20" s="584" t="s">
        <v>198</v>
      </c>
      <c r="C20" s="106" t="s">
        <v>299</v>
      </c>
      <c r="D20" s="106" t="s">
        <v>300</v>
      </c>
      <c r="E20" s="580" t="s">
        <v>607</v>
      </c>
    </row>
    <row r="21" spans="1:5" ht="24.75" customHeight="1">
      <c r="A21" s="583"/>
      <c r="B21" s="585"/>
      <c r="C21" s="586" t="s">
        <v>308</v>
      </c>
      <c r="D21" s="586"/>
      <c r="E21" s="581"/>
    </row>
    <row r="22" spans="1:5" ht="14.25">
      <c r="A22" s="68">
        <v>1</v>
      </c>
      <c r="B22" s="69" t="s">
        <v>309</v>
      </c>
      <c r="C22" s="25">
        <f>SUM(C24:C29)</f>
        <v>1280</v>
      </c>
      <c r="D22" s="25">
        <f>SUM(D24:D29)</f>
        <v>14</v>
      </c>
      <c r="E22" s="25">
        <f>SUM(E24:E29)</f>
        <v>1294</v>
      </c>
    </row>
    <row r="23" spans="1:5" ht="9.75" customHeight="1">
      <c r="A23" s="68"/>
      <c r="B23" s="69"/>
      <c r="C23" s="25"/>
      <c r="D23" s="25"/>
      <c r="E23" s="25"/>
    </row>
    <row r="24" spans="1:5" ht="15">
      <c r="A24" s="23"/>
      <c r="B24" s="24" t="s">
        <v>310</v>
      </c>
      <c r="C24" s="270">
        <v>25</v>
      </c>
      <c r="D24" s="270"/>
      <c r="E24" s="271">
        <f aca="true" t="shared" si="0" ref="E24:E29">C24+D24</f>
        <v>25</v>
      </c>
    </row>
    <row r="25" spans="1:5" ht="15">
      <c r="A25" s="23"/>
      <c r="B25" s="24" t="s">
        <v>311</v>
      </c>
      <c r="C25" s="270"/>
      <c r="D25" s="270"/>
      <c r="E25" s="271">
        <f t="shared" si="0"/>
        <v>0</v>
      </c>
    </row>
    <row r="26" spans="1:5" ht="15">
      <c r="A26" s="23"/>
      <c r="B26" s="24" t="s">
        <v>312</v>
      </c>
      <c r="C26" s="270"/>
      <c r="D26" s="270"/>
      <c r="E26" s="271">
        <f t="shared" si="0"/>
        <v>0</v>
      </c>
    </row>
    <row r="27" spans="1:5" ht="15">
      <c r="A27" s="23"/>
      <c r="B27" s="24" t="s">
        <v>313</v>
      </c>
      <c r="C27" s="270"/>
      <c r="D27" s="270"/>
      <c r="E27" s="271">
        <f t="shared" si="0"/>
        <v>0</v>
      </c>
    </row>
    <row r="28" spans="1:5" ht="15">
      <c r="A28" s="23"/>
      <c r="B28" s="24" t="s">
        <v>314</v>
      </c>
      <c r="C28" s="270">
        <v>1255</v>
      </c>
      <c r="D28" s="270">
        <v>14</v>
      </c>
      <c r="E28" s="271">
        <f t="shared" si="0"/>
        <v>1269</v>
      </c>
    </row>
    <row r="29" spans="1:5" ht="15">
      <c r="A29" s="23"/>
      <c r="B29" s="24" t="s">
        <v>608</v>
      </c>
      <c r="C29" s="270"/>
      <c r="D29" s="270"/>
      <c r="E29" s="271">
        <f t="shared" si="0"/>
        <v>0</v>
      </c>
    </row>
    <row r="30" spans="1:5" ht="9.75" customHeight="1">
      <c r="A30" s="23"/>
      <c r="B30" s="24"/>
      <c r="C30" s="270"/>
      <c r="D30" s="270"/>
      <c r="E30" s="271"/>
    </row>
    <row r="31" spans="1:5" ht="15">
      <c r="A31" s="110"/>
      <c r="B31" s="111" t="s">
        <v>319</v>
      </c>
      <c r="C31" s="112">
        <f>C22</f>
        <v>1280</v>
      </c>
      <c r="D31" s="112">
        <f>D22</f>
        <v>14</v>
      </c>
      <c r="E31" s="112">
        <f>E22</f>
        <v>1294</v>
      </c>
    </row>
  </sheetData>
  <mergeCells count="8">
    <mergeCell ref="E20:E21"/>
    <mergeCell ref="E6:E7"/>
    <mergeCell ref="A6:A7"/>
    <mergeCell ref="B6:B7"/>
    <mergeCell ref="C7:D7"/>
    <mergeCell ref="A20:A21"/>
    <mergeCell ref="B20:B21"/>
    <mergeCell ref="C21:D21"/>
  </mergeCells>
  <printOptions horizontalCentered="1"/>
  <pageMargins left="0.7874015748031497" right="0.7874015748031497" top="0.984251968503937" bottom="0.984251968503937" header="0.5118110236220472" footer="0.5118110236220472"/>
  <pageSetup firstPageNumber="34" useFirstPageNumber="1" horizontalDpi="360" verticalDpi="360" orientation="portrait" paperSize="9" r:id="rId1"/>
  <headerFooter alignWithMargins="0">
    <oddHeader>&amp;C&amp;"Times New Roman CE,Félkövér\&amp;14
CIGÁNY KISEBBSÉGI ÖNKORMÁNYZAT&amp;"Arial CE,Normál\&amp;10
&amp;"Times New Roman CE,Félkövér\&amp;12 2006.ÉVI ÖSSZEVONT 
MÉRLEGE
&amp;11
&amp;R13/a.számú melléklet
(Az eredeti kv.
15/a.sz. melléklete)
ezer Ft
</oddHeader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7:F29"/>
  <sheetViews>
    <sheetView view="pageBreakPreview" zoomScaleSheetLayoutView="100" workbookViewId="0" topLeftCell="A11">
      <selection activeCell="A19" sqref="A19:F19"/>
    </sheetView>
  </sheetViews>
  <sheetFormatPr defaultColWidth="9.00390625" defaultRowHeight="12.75"/>
  <cols>
    <col min="2" max="2" width="30.75390625" style="0" customWidth="1"/>
    <col min="3" max="6" width="10.75390625" style="0" customWidth="1"/>
  </cols>
  <sheetData>
    <row r="7" spans="1:6" ht="15" customHeight="1">
      <c r="A7" s="631" t="s">
        <v>609</v>
      </c>
      <c r="B7" s="631"/>
      <c r="C7" s="631"/>
      <c r="D7" s="631"/>
      <c r="E7" s="631"/>
      <c r="F7" s="631"/>
    </row>
    <row r="8" spans="2:6" ht="15.75" customHeight="1">
      <c r="B8" s="309"/>
      <c r="C8" s="309"/>
      <c r="D8" s="309"/>
      <c r="E8" s="309"/>
      <c r="F8" s="309"/>
    </row>
    <row r="10" spans="1:6" ht="49.5" customHeight="1">
      <c r="A10" s="272" t="s">
        <v>610</v>
      </c>
      <c r="B10" s="273" t="s">
        <v>198</v>
      </c>
      <c r="C10" s="274" t="s">
        <v>623</v>
      </c>
      <c r="D10" s="274" t="s">
        <v>685</v>
      </c>
      <c r="E10" s="274" t="s">
        <v>847</v>
      </c>
      <c r="F10" s="274" t="s">
        <v>686</v>
      </c>
    </row>
    <row r="11" spans="1:6" ht="12.75">
      <c r="A11" s="275" t="s">
        <v>320</v>
      </c>
      <c r="B11" s="276" t="s">
        <v>224</v>
      </c>
      <c r="C11" s="277">
        <v>640</v>
      </c>
      <c r="D11" s="277">
        <v>640</v>
      </c>
      <c r="E11" s="277">
        <v>640</v>
      </c>
      <c r="F11" s="311">
        <f>SUM(E11/D11)</f>
        <v>1</v>
      </c>
    </row>
    <row r="12" spans="1:6" ht="12.75">
      <c r="A12" s="275" t="s">
        <v>321</v>
      </c>
      <c r="B12" s="276" t="s">
        <v>611</v>
      </c>
      <c r="C12" s="277">
        <v>640</v>
      </c>
      <c r="D12" s="277">
        <v>640</v>
      </c>
      <c r="E12" s="277">
        <v>654</v>
      </c>
      <c r="F12" s="311">
        <f>SUM(E12/D12)</f>
        <v>1.021875</v>
      </c>
    </row>
    <row r="13" spans="1:6" ht="12.75">
      <c r="A13" s="275" t="s">
        <v>322</v>
      </c>
      <c r="B13" s="276" t="s">
        <v>612</v>
      </c>
      <c r="C13" s="277"/>
      <c r="D13" s="277"/>
      <c r="E13" s="277"/>
      <c r="F13" s="311"/>
    </row>
    <row r="14" spans="1:6" ht="12.75">
      <c r="A14" s="275" t="s">
        <v>323</v>
      </c>
      <c r="B14" s="276" t="s">
        <v>545</v>
      </c>
      <c r="C14" s="277"/>
      <c r="D14" s="277"/>
      <c r="E14" s="277"/>
      <c r="F14" s="311"/>
    </row>
    <row r="15" spans="1:6" ht="12.75" customHeight="1">
      <c r="A15" s="278"/>
      <c r="B15" s="278" t="s">
        <v>613</v>
      </c>
      <c r="C15" s="279">
        <f>SUM(C11:C14)</f>
        <v>1280</v>
      </c>
      <c r="D15" s="279">
        <f>SUM(D11:D14)</f>
        <v>1280</v>
      </c>
      <c r="E15" s="279">
        <f>SUM(E11:E14)</f>
        <v>1294</v>
      </c>
      <c r="F15" s="312">
        <f>SUM(E15/D15)</f>
        <v>1.0109375</v>
      </c>
    </row>
    <row r="16" spans="1:6" ht="12.75">
      <c r="A16" s="280"/>
      <c r="B16" s="280"/>
      <c r="C16" s="281"/>
      <c r="D16" s="281"/>
      <c r="E16" s="281"/>
      <c r="F16" s="281"/>
    </row>
    <row r="17" spans="1:6" ht="12.75">
      <c r="A17" s="280"/>
      <c r="B17" s="280"/>
      <c r="C17" s="281"/>
      <c r="D17" s="281"/>
      <c r="E17" s="281"/>
      <c r="F17" s="281"/>
    </row>
    <row r="18" spans="1:6" ht="12.75">
      <c r="A18" s="280"/>
      <c r="B18" s="280"/>
      <c r="C18" s="281"/>
      <c r="D18" s="281"/>
      <c r="E18" s="281"/>
      <c r="F18" s="281"/>
    </row>
    <row r="19" spans="1:6" ht="15.75">
      <c r="A19" s="631" t="s">
        <v>614</v>
      </c>
      <c r="B19" s="631"/>
      <c r="C19" s="631"/>
      <c r="D19" s="631"/>
      <c r="E19" s="631"/>
      <c r="F19" s="631"/>
    </row>
    <row r="20" spans="3:6" ht="15.75">
      <c r="C20" s="282"/>
      <c r="D20" s="282"/>
      <c r="E20" s="282"/>
      <c r="F20" s="282"/>
    </row>
    <row r="21" spans="3:6" ht="15.75">
      <c r="C21" s="282"/>
      <c r="D21" s="282"/>
      <c r="E21" s="282"/>
      <c r="F21" s="282"/>
    </row>
    <row r="22" spans="1:6" ht="49.5" customHeight="1">
      <c r="A22" s="272" t="s">
        <v>610</v>
      </c>
      <c r="B22" s="273" t="s">
        <v>198</v>
      </c>
      <c r="C22" s="274" t="s">
        <v>711</v>
      </c>
      <c r="D22" s="274" t="s">
        <v>685</v>
      </c>
      <c r="E22" s="274" t="s">
        <v>847</v>
      </c>
      <c r="F22" s="274" t="s">
        <v>686</v>
      </c>
    </row>
    <row r="23" spans="1:6" ht="12.75">
      <c r="A23" s="275" t="s">
        <v>320</v>
      </c>
      <c r="B23" s="276" t="s">
        <v>615</v>
      </c>
      <c r="C23" s="277"/>
      <c r="D23" s="277"/>
      <c r="E23" s="277">
        <v>25</v>
      </c>
      <c r="F23" s="311"/>
    </row>
    <row r="24" spans="1:6" ht="12.75">
      <c r="A24" s="276"/>
      <c r="B24" s="276" t="s">
        <v>616</v>
      </c>
      <c r="C24" s="277"/>
      <c r="D24" s="277"/>
      <c r="E24" s="277"/>
      <c r="F24" s="311"/>
    </row>
    <row r="25" spans="1:6" ht="12.75">
      <c r="A25" s="276"/>
      <c r="B25" s="276" t="s">
        <v>617</v>
      </c>
      <c r="C25" s="277"/>
      <c r="D25" s="277"/>
      <c r="E25" s="277"/>
      <c r="F25" s="311"/>
    </row>
    <row r="26" spans="1:6" ht="12.75">
      <c r="A26" s="276"/>
      <c r="B26" s="276" t="s">
        <v>618</v>
      </c>
      <c r="C26" s="277"/>
      <c r="D26" s="277"/>
      <c r="E26" s="277"/>
      <c r="F26" s="311"/>
    </row>
    <row r="27" spans="1:6" ht="12.75">
      <c r="A27" s="276"/>
      <c r="B27" s="276" t="s">
        <v>619</v>
      </c>
      <c r="C27" s="277">
        <v>1280</v>
      </c>
      <c r="D27" s="277">
        <v>1280</v>
      </c>
      <c r="E27" s="277">
        <v>1269</v>
      </c>
      <c r="F27" s="311">
        <f>SUM(E27/D27)</f>
        <v>0.99140625</v>
      </c>
    </row>
    <row r="28" spans="1:6" ht="12.75">
      <c r="A28" s="276"/>
      <c r="B28" s="276" t="s">
        <v>688</v>
      </c>
      <c r="C28" s="277"/>
      <c r="D28" s="277"/>
      <c r="E28" s="277"/>
      <c r="F28" s="311"/>
    </row>
    <row r="29" spans="1:6" ht="12.75">
      <c r="A29" s="283"/>
      <c r="B29" s="283" t="s">
        <v>620</v>
      </c>
      <c r="C29" s="279">
        <f>SUM(C23:C28)</f>
        <v>1280</v>
      </c>
      <c r="D29" s="279">
        <f>SUM(D23:D28)</f>
        <v>1280</v>
      </c>
      <c r="E29" s="279">
        <f>SUM(E23:E28)</f>
        <v>1294</v>
      </c>
      <c r="F29" s="312">
        <f>SUM(E29/D29)</f>
        <v>1.0109375</v>
      </c>
    </row>
  </sheetData>
  <mergeCells count="2">
    <mergeCell ref="A7:F7"/>
    <mergeCell ref="A19:F19"/>
  </mergeCells>
  <printOptions horizontalCentered="1"/>
  <pageMargins left="0.7874015748031497" right="0.7874015748031497" top="0.7874015748031497" bottom="0.984251968503937" header="0.31496062992125984" footer="0.5118110236220472"/>
  <pageSetup firstPageNumber="35" useFirstPageNumber="1" horizontalDpi="360" verticalDpi="360" orientation="landscape" paperSize="9" r:id="rId1"/>
  <headerFooter alignWithMargins="0">
    <oddHeader>&amp;C&amp;"Arial CE,Félkövér\&amp;14
Cigány Kisebbségi Önkormányzat
2006.évi költségvetési 
bevételeinek és kiadásainak  teljesítése
&amp;"Arial CE,Normál\&amp;10
&amp;R13/a/1.számú melléklet
(Az eredeti kv.15/a/1.sz.melléklete)
ezer Ft</oddHead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 topLeftCell="A12">
      <selection activeCell="B19" sqref="B18:B19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5" width="12.75390625" style="0" customWidth="1"/>
  </cols>
  <sheetData>
    <row r="1" spans="1:5" ht="12.75">
      <c r="A1" s="16"/>
      <c r="B1" s="16"/>
      <c r="C1" s="16"/>
      <c r="D1" s="16"/>
      <c r="E1" s="268"/>
    </row>
    <row r="2" spans="1:5" ht="12.75">
      <c r="A2" s="16"/>
      <c r="B2" s="16"/>
      <c r="C2" s="16"/>
      <c r="D2" s="16"/>
      <c r="E2" s="268"/>
    </row>
    <row r="3" spans="1:5" ht="12.75">
      <c r="A3" s="16"/>
      <c r="B3" s="16"/>
      <c r="C3" s="16"/>
      <c r="D3" s="16"/>
      <c r="E3" s="268"/>
    </row>
    <row r="4" spans="1:5" ht="12.75">
      <c r="A4" s="16"/>
      <c r="B4" s="16"/>
      <c r="C4" s="16"/>
      <c r="D4" s="16"/>
      <c r="E4" s="268"/>
    </row>
    <row r="5" spans="1:5" ht="12.75">
      <c r="A5" s="16"/>
      <c r="B5" s="16"/>
      <c r="C5" s="16"/>
      <c r="D5" s="16"/>
      <c r="E5" s="269"/>
    </row>
    <row r="6" spans="1:5" ht="24.75" customHeight="1">
      <c r="A6" s="582" t="s">
        <v>298</v>
      </c>
      <c r="B6" s="584" t="s">
        <v>198</v>
      </c>
      <c r="C6" s="106" t="s">
        <v>299</v>
      </c>
      <c r="D6" s="106" t="s">
        <v>300</v>
      </c>
      <c r="E6" s="580" t="s">
        <v>602</v>
      </c>
    </row>
    <row r="7" spans="1:5" ht="24.75" customHeight="1">
      <c r="A7" s="583"/>
      <c r="B7" s="585"/>
      <c r="C7" s="586" t="s">
        <v>301</v>
      </c>
      <c r="D7" s="587"/>
      <c r="E7" s="581"/>
    </row>
    <row r="8" spans="1:5" ht="14.25">
      <c r="A8" s="68">
        <v>1</v>
      </c>
      <c r="B8" s="69" t="s">
        <v>302</v>
      </c>
      <c r="C8" s="25">
        <f>SUM(C10:C13)</f>
        <v>1406</v>
      </c>
      <c r="D8" s="25">
        <f>SUM(D10:D13)</f>
        <v>182</v>
      </c>
      <c r="E8" s="25">
        <f>SUM(E10:E14)</f>
        <v>1589</v>
      </c>
    </row>
    <row r="9" spans="1:5" ht="9.75" customHeight="1">
      <c r="A9" s="68"/>
      <c r="B9" s="69"/>
      <c r="C9" s="25"/>
      <c r="D9" s="25"/>
      <c r="E9" s="25"/>
    </row>
    <row r="10" spans="1:5" ht="15">
      <c r="A10" s="23"/>
      <c r="B10" s="24" t="s">
        <v>603</v>
      </c>
      <c r="C10" s="270">
        <v>640</v>
      </c>
      <c r="D10" s="270"/>
      <c r="E10" s="271">
        <f>C10+D10</f>
        <v>640</v>
      </c>
    </row>
    <row r="11" spans="1:5" ht="15">
      <c r="A11" s="23"/>
      <c r="B11" s="24" t="s">
        <v>604</v>
      </c>
      <c r="C11" s="270">
        <v>640</v>
      </c>
      <c r="D11" s="270">
        <v>102</v>
      </c>
      <c r="E11" s="271">
        <f>C11+D11</f>
        <v>742</v>
      </c>
    </row>
    <row r="12" spans="1:5" ht="15">
      <c r="A12" s="23"/>
      <c r="B12" s="24" t="s">
        <v>605</v>
      </c>
      <c r="C12" s="270">
        <v>126</v>
      </c>
      <c r="D12" s="270"/>
      <c r="E12" s="271">
        <f>C12+D12</f>
        <v>126</v>
      </c>
    </row>
    <row r="13" spans="1:5" ht="15" customHeight="1">
      <c r="A13" s="23"/>
      <c r="B13" s="24" t="s">
        <v>606</v>
      </c>
      <c r="C13" s="270"/>
      <c r="D13" s="270">
        <v>80</v>
      </c>
      <c r="E13" s="271">
        <f>C13+D13</f>
        <v>80</v>
      </c>
    </row>
    <row r="14" spans="1:5" ht="15" customHeight="1">
      <c r="A14" s="23"/>
      <c r="B14" s="24" t="s">
        <v>621</v>
      </c>
      <c r="C14" s="270">
        <v>1</v>
      </c>
      <c r="D14" s="270"/>
      <c r="E14" s="271">
        <f>C14+D14</f>
        <v>1</v>
      </c>
    </row>
    <row r="15" spans="1:5" ht="14.25">
      <c r="A15" s="107"/>
      <c r="B15" s="108" t="s">
        <v>307</v>
      </c>
      <c r="C15" s="109">
        <f>SUM(C8)</f>
        <v>1406</v>
      </c>
      <c r="D15" s="109">
        <f>SUM(D8)</f>
        <v>182</v>
      </c>
      <c r="E15" s="109">
        <f>SUM(E8)</f>
        <v>1589</v>
      </c>
    </row>
    <row r="16" spans="1:5" ht="12.75">
      <c r="A16" s="16"/>
      <c r="B16" s="16"/>
      <c r="C16" s="141"/>
      <c r="D16" s="141"/>
      <c r="E16" s="22"/>
    </row>
    <row r="17" spans="1:5" ht="12.75">
      <c r="A17" s="16"/>
      <c r="B17" s="16"/>
      <c r="C17" s="141"/>
      <c r="D17" s="141"/>
      <c r="E17" s="22"/>
    </row>
    <row r="18" spans="1:5" ht="12.75">
      <c r="A18" s="16"/>
      <c r="B18" s="16"/>
      <c r="C18" s="141"/>
      <c r="D18" s="141"/>
      <c r="E18" s="22"/>
    </row>
    <row r="19" spans="1:5" ht="12.75">
      <c r="A19" s="16"/>
      <c r="B19" s="16"/>
      <c r="C19" s="141"/>
      <c r="D19" s="141"/>
      <c r="E19" s="22"/>
    </row>
    <row r="20" spans="1:5" ht="24.75" customHeight="1">
      <c r="A20" s="582" t="s">
        <v>298</v>
      </c>
      <c r="B20" s="584" t="s">
        <v>198</v>
      </c>
      <c r="C20" s="106" t="s">
        <v>299</v>
      </c>
      <c r="D20" s="106" t="s">
        <v>300</v>
      </c>
      <c r="E20" s="580" t="s">
        <v>607</v>
      </c>
    </row>
    <row r="21" spans="1:5" ht="24.75" customHeight="1">
      <c r="A21" s="583"/>
      <c r="B21" s="585"/>
      <c r="C21" s="586" t="s">
        <v>308</v>
      </c>
      <c r="D21" s="586"/>
      <c r="E21" s="581"/>
    </row>
    <row r="22" spans="1:5" ht="14.25">
      <c r="A22" s="68">
        <v>1</v>
      </c>
      <c r="B22" s="69" t="s">
        <v>309</v>
      </c>
      <c r="C22" s="25">
        <f>SUM(C24:C29)</f>
        <v>1407</v>
      </c>
      <c r="D22" s="25">
        <f>SUM(D24:D29)</f>
        <v>182</v>
      </c>
      <c r="E22" s="25">
        <f>SUM(E24:E29)</f>
        <v>1589</v>
      </c>
    </row>
    <row r="23" spans="1:5" ht="9.75" customHeight="1">
      <c r="A23" s="68"/>
      <c r="B23" s="69"/>
      <c r="C23" s="25"/>
      <c r="D23" s="25"/>
      <c r="E23" s="25"/>
    </row>
    <row r="24" spans="1:5" ht="15">
      <c r="A24" s="23"/>
      <c r="B24" s="24" t="s">
        <v>310</v>
      </c>
      <c r="C24" s="270">
        <v>703</v>
      </c>
      <c r="D24" s="270">
        <v>80</v>
      </c>
      <c r="E24" s="271">
        <f aca="true" t="shared" si="0" ref="E24:E29">C24+D24</f>
        <v>783</v>
      </c>
    </row>
    <row r="25" spans="1:5" ht="15">
      <c r="A25" s="23"/>
      <c r="B25" s="24" t="s">
        <v>311</v>
      </c>
      <c r="C25" s="270">
        <v>54</v>
      </c>
      <c r="D25" s="270"/>
      <c r="E25" s="271">
        <f t="shared" si="0"/>
        <v>54</v>
      </c>
    </row>
    <row r="26" spans="1:5" ht="15">
      <c r="A26" s="23"/>
      <c r="B26" s="24" t="s">
        <v>312</v>
      </c>
      <c r="C26" s="270">
        <v>45</v>
      </c>
      <c r="D26" s="270"/>
      <c r="E26" s="271">
        <f t="shared" si="0"/>
        <v>45</v>
      </c>
    </row>
    <row r="27" spans="1:5" ht="15">
      <c r="A27" s="23"/>
      <c r="B27" s="24" t="s">
        <v>313</v>
      </c>
      <c r="C27" s="270"/>
      <c r="D27" s="270"/>
      <c r="E27" s="271">
        <f t="shared" si="0"/>
        <v>0</v>
      </c>
    </row>
    <row r="28" spans="1:5" ht="15">
      <c r="A28" s="23"/>
      <c r="B28" s="24" t="s">
        <v>314</v>
      </c>
      <c r="C28" s="270">
        <v>605</v>
      </c>
      <c r="D28" s="270">
        <v>102</v>
      </c>
      <c r="E28" s="271">
        <f t="shared" si="0"/>
        <v>707</v>
      </c>
    </row>
    <row r="29" spans="1:5" ht="15">
      <c r="A29" s="23"/>
      <c r="B29" s="24" t="s">
        <v>608</v>
      </c>
      <c r="C29" s="270"/>
      <c r="D29" s="270"/>
      <c r="E29" s="271">
        <f t="shared" si="0"/>
        <v>0</v>
      </c>
    </row>
    <row r="30" spans="1:5" ht="9.75" customHeight="1">
      <c r="A30" s="23"/>
      <c r="B30" s="24"/>
      <c r="C30" s="270"/>
      <c r="D30" s="270"/>
      <c r="E30" s="271"/>
    </row>
    <row r="31" spans="1:5" ht="15">
      <c r="A31" s="110"/>
      <c r="B31" s="111" t="s">
        <v>319</v>
      </c>
      <c r="C31" s="112">
        <f>C22</f>
        <v>1407</v>
      </c>
      <c r="D31" s="112">
        <f>D22</f>
        <v>182</v>
      </c>
      <c r="E31" s="112">
        <f>E22</f>
        <v>1589</v>
      </c>
    </row>
  </sheetData>
  <mergeCells count="8">
    <mergeCell ref="E20:E21"/>
    <mergeCell ref="E6:E7"/>
    <mergeCell ref="A6:A7"/>
    <mergeCell ref="B6:B7"/>
    <mergeCell ref="C7:D7"/>
    <mergeCell ref="A20:A21"/>
    <mergeCell ref="B20:B21"/>
    <mergeCell ref="C21:D21"/>
  </mergeCells>
  <printOptions horizontalCentered="1"/>
  <pageMargins left="0.7874015748031497" right="0.7874015748031497" top="1.1811023622047245" bottom="0.984251968503937" header="0.7086614173228347" footer="0.5118110236220472"/>
  <pageSetup firstPageNumber="36" useFirstPageNumber="1" horizontalDpi="600" verticalDpi="600" orientation="portrait" paperSize="9" r:id="rId1"/>
  <headerFooter alignWithMargins="0">
    <oddHeader>&amp;C&amp;"Times New Roman,Félkövér\&amp;14
NÉMET KISEBBSÉGI ÖNKORMÁNYZAT&amp;"Arial CE,Normál\&amp;10
&amp;"Times New Roman,Félkövér\&amp;11 2006.ÉVI ÖSSZEVONT
 MÉRLEGE
&amp;R14/a.sz. melléklet
(Az eredeti költségvetés 16/a.sz.mellékete)
ezer Ft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workbookViewId="0" topLeftCell="B38">
      <selection activeCell="F56" sqref="F56"/>
    </sheetView>
  </sheetViews>
  <sheetFormatPr defaultColWidth="9.00390625" defaultRowHeight="12.75" outlineLevelRow="1"/>
  <cols>
    <col min="1" max="1" width="4.75390625" style="5" hidden="1" customWidth="1"/>
    <col min="2" max="2" width="4.75390625" style="5" customWidth="1"/>
    <col min="3" max="3" width="40.75390625" style="3" customWidth="1"/>
    <col min="4" max="7" width="10.75390625" style="3" customWidth="1"/>
    <col min="8" max="11" width="9.75390625" style="0" customWidth="1"/>
  </cols>
  <sheetData>
    <row r="1" spans="1:7" s="105" customFormat="1" ht="12" customHeight="1">
      <c r="A1" s="8"/>
      <c r="B1" s="590" t="s">
        <v>387</v>
      </c>
      <c r="C1" s="591"/>
      <c r="D1" s="591"/>
      <c r="E1" s="591"/>
      <c r="F1" s="591"/>
      <c r="G1" s="591"/>
    </row>
    <row r="2" spans="1:7" s="3" customFormat="1" ht="45" customHeight="1">
      <c r="A2" s="17" t="s">
        <v>197</v>
      </c>
      <c r="B2" s="165" t="s">
        <v>197</v>
      </c>
      <c r="C2" s="166" t="s">
        <v>198</v>
      </c>
      <c r="D2" s="70" t="s">
        <v>574</v>
      </c>
      <c r="E2" s="70" t="s">
        <v>685</v>
      </c>
      <c r="F2" s="70" t="s">
        <v>847</v>
      </c>
      <c r="G2" s="70" t="s">
        <v>687</v>
      </c>
    </row>
    <row r="3" spans="1:7" ht="10.5" customHeight="1">
      <c r="A3" s="9">
        <v>1</v>
      </c>
      <c r="B3" s="99" t="s">
        <v>320</v>
      </c>
      <c r="C3" s="89" t="s">
        <v>391</v>
      </c>
      <c r="D3" s="179">
        <v>333964</v>
      </c>
      <c r="E3" s="179">
        <v>379666</v>
      </c>
      <c r="F3" s="179">
        <v>392738</v>
      </c>
      <c r="G3" s="292">
        <f>SUM(F3/E3)</f>
        <v>1.0344302623885204</v>
      </c>
    </row>
    <row r="4" spans="1:7" ht="10.5" customHeight="1">
      <c r="A4" s="10">
        <v>2</v>
      </c>
      <c r="B4" s="100" t="s">
        <v>321</v>
      </c>
      <c r="C4" s="221" t="s">
        <v>547</v>
      </c>
      <c r="D4" s="141">
        <v>320000</v>
      </c>
      <c r="E4" s="141">
        <v>320000</v>
      </c>
      <c r="F4" s="125">
        <v>401807</v>
      </c>
      <c r="G4" s="567">
        <f>SUM(F4/E4)</f>
        <v>1.255646875</v>
      </c>
    </row>
    <row r="5" spans="1:7" ht="10.5" customHeight="1">
      <c r="A5" s="10"/>
      <c r="B5" s="87"/>
      <c r="C5" s="87" t="s">
        <v>228</v>
      </c>
      <c r="D5" s="141">
        <v>60000</v>
      </c>
      <c r="E5" s="141">
        <v>65000</v>
      </c>
      <c r="F5" s="125">
        <v>64509</v>
      </c>
      <c r="G5" s="567">
        <f aca="true" t="shared" si="0" ref="G5:G22">SUM(F5/E5)</f>
        <v>0.9924461538461539</v>
      </c>
    </row>
    <row r="6" spans="1:7" ht="10.5" customHeight="1">
      <c r="A6" s="10"/>
      <c r="B6" s="87"/>
      <c r="C6" s="87" t="s">
        <v>229</v>
      </c>
      <c r="D6" s="141">
        <v>18000</v>
      </c>
      <c r="E6" s="141">
        <v>18000</v>
      </c>
      <c r="F6" s="125">
        <v>18809</v>
      </c>
      <c r="G6" s="567">
        <f t="shared" si="0"/>
        <v>1.0449444444444445</v>
      </c>
    </row>
    <row r="7" spans="1:7" ht="10.5" customHeight="1">
      <c r="A7" s="10"/>
      <c r="B7" s="87"/>
      <c r="C7" s="87" t="s">
        <v>399</v>
      </c>
      <c r="D7" s="141">
        <v>100000</v>
      </c>
      <c r="E7" s="141">
        <v>107000</v>
      </c>
      <c r="F7" s="125">
        <v>109062</v>
      </c>
      <c r="G7" s="567">
        <f t="shared" si="0"/>
        <v>1.0192710280373831</v>
      </c>
    </row>
    <row r="8" spans="1:7" ht="10.5" customHeight="1">
      <c r="A8" s="10"/>
      <c r="B8" s="87"/>
      <c r="C8" s="87" t="s">
        <v>742</v>
      </c>
      <c r="D8" s="141"/>
      <c r="E8" s="141">
        <v>4200</v>
      </c>
      <c r="F8" s="125">
        <v>4925</v>
      </c>
      <c r="G8" s="567">
        <f t="shared" si="0"/>
        <v>1.1726190476190477</v>
      </c>
    </row>
    <row r="9" spans="1:7" ht="10.5" customHeight="1">
      <c r="A9" s="10"/>
      <c r="B9" s="87"/>
      <c r="C9" s="87" t="s">
        <v>978</v>
      </c>
      <c r="D9" s="141"/>
      <c r="E9" s="141"/>
      <c r="F9" s="125">
        <v>199</v>
      </c>
      <c r="G9" s="567"/>
    </row>
    <row r="10" spans="1:7" ht="10.5" customHeight="1">
      <c r="A10" s="10"/>
      <c r="B10" s="87"/>
      <c r="C10" s="221" t="s">
        <v>230</v>
      </c>
      <c r="D10" s="125"/>
      <c r="E10" s="125"/>
      <c r="F10" s="125"/>
      <c r="G10" s="567"/>
    </row>
    <row r="11" spans="1:7" ht="10.5" customHeight="1">
      <c r="A11" s="10"/>
      <c r="B11" s="87"/>
      <c r="C11" s="87" t="s">
        <v>231</v>
      </c>
      <c r="D11" s="141">
        <v>708602</v>
      </c>
      <c r="E11" s="141">
        <v>717171</v>
      </c>
      <c r="F11" s="141">
        <v>707708</v>
      </c>
      <c r="G11" s="567">
        <f t="shared" si="0"/>
        <v>0.9868050994811558</v>
      </c>
    </row>
    <row r="12" spans="1:7" ht="10.5" customHeight="1">
      <c r="A12" s="10"/>
      <c r="B12" s="87"/>
      <c r="C12" s="87" t="s">
        <v>232</v>
      </c>
      <c r="D12" s="125">
        <v>85000</v>
      </c>
      <c r="E12" s="125">
        <v>100000</v>
      </c>
      <c r="F12" s="125">
        <v>108519</v>
      </c>
      <c r="G12" s="567">
        <f t="shared" si="0"/>
        <v>1.08519</v>
      </c>
    </row>
    <row r="13" spans="1:7" ht="10.5" customHeight="1">
      <c r="A13" s="10"/>
      <c r="B13" s="87"/>
      <c r="C13" s="87" t="s">
        <v>743</v>
      </c>
      <c r="D13" s="125"/>
      <c r="E13" s="125"/>
      <c r="F13" s="125">
        <v>78</v>
      </c>
      <c r="G13" s="567"/>
    </row>
    <row r="14" spans="1:7" ht="10.5" customHeight="1">
      <c r="A14" s="10"/>
      <c r="B14" s="87"/>
      <c r="C14" s="221" t="s">
        <v>233</v>
      </c>
      <c r="D14" s="125">
        <v>70000</v>
      </c>
      <c r="E14" s="125">
        <v>40252</v>
      </c>
      <c r="F14" s="125">
        <v>39541</v>
      </c>
      <c r="G14" s="567">
        <f t="shared" si="0"/>
        <v>0.9823362814270098</v>
      </c>
    </row>
    <row r="15" spans="1:7" ht="10.5" customHeight="1">
      <c r="A15" s="9"/>
      <c r="B15" s="88"/>
      <c r="C15" s="89" t="s">
        <v>234</v>
      </c>
      <c r="D15" s="146">
        <f>SUM(D4:D14)</f>
        <v>1361602</v>
      </c>
      <c r="E15" s="146">
        <f>SUM(E4:E14)</f>
        <v>1371623</v>
      </c>
      <c r="F15" s="146">
        <f>SUM(F4:F14)</f>
        <v>1455157</v>
      </c>
      <c r="G15" s="292">
        <f>SUM(F15/E15)</f>
        <v>1.0609015742663983</v>
      </c>
    </row>
    <row r="16" spans="1:7" ht="10.5" customHeight="1">
      <c r="A16" s="10">
        <v>3</v>
      </c>
      <c r="B16" s="100" t="s">
        <v>322</v>
      </c>
      <c r="C16" s="87" t="s">
        <v>764</v>
      </c>
      <c r="D16" s="141">
        <v>130000</v>
      </c>
      <c r="E16" s="141">
        <v>110219</v>
      </c>
      <c r="F16" s="125">
        <v>41252</v>
      </c>
      <c r="G16" s="567">
        <f t="shared" si="0"/>
        <v>0.3742730382238997</v>
      </c>
    </row>
    <row r="17" spans="1:7" ht="10.5" customHeight="1">
      <c r="A17" s="10"/>
      <c r="B17" s="100"/>
      <c r="C17" s="87" t="s">
        <v>786</v>
      </c>
      <c r="D17" s="141"/>
      <c r="E17" s="141">
        <v>71</v>
      </c>
      <c r="F17" s="125">
        <v>906</v>
      </c>
      <c r="G17" s="567">
        <f t="shared" si="0"/>
        <v>12.76056338028169</v>
      </c>
    </row>
    <row r="18" spans="1:7" ht="10.5" customHeight="1">
      <c r="A18" s="10"/>
      <c r="B18" s="87"/>
      <c r="C18" s="87" t="s">
        <v>458</v>
      </c>
      <c r="D18" s="141"/>
      <c r="E18" s="141">
        <v>8000</v>
      </c>
      <c r="F18" s="125">
        <v>7450</v>
      </c>
      <c r="G18" s="567">
        <f t="shared" si="0"/>
        <v>0.93125</v>
      </c>
    </row>
    <row r="19" spans="1:7" ht="10.5" customHeight="1">
      <c r="A19" s="10"/>
      <c r="B19" s="87"/>
      <c r="C19" s="87" t="s">
        <v>221</v>
      </c>
      <c r="D19" s="141">
        <v>42000</v>
      </c>
      <c r="E19" s="141">
        <v>42000</v>
      </c>
      <c r="F19" s="125">
        <v>1403</v>
      </c>
      <c r="G19" s="567">
        <f t="shared" si="0"/>
        <v>0.0334047619047619</v>
      </c>
    </row>
    <row r="20" spans="1:7" ht="10.5" customHeight="1">
      <c r="A20" s="10"/>
      <c r="B20" s="87"/>
      <c r="C20" s="87" t="s">
        <v>636</v>
      </c>
      <c r="D20" s="239"/>
      <c r="E20" s="141"/>
      <c r="F20" s="141">
        <v>600</v>
      </c>
      <c r="G20" s="567"/>
    </row>
    <row r="21" spans="1:7" ht="10.5" customHeight="1">
      <c r="A21" s="10"/>
      <c r="B21" s="87"/>
      <c r="C21" s="87" t="s">
        <v>502</v>
      </c>
      <c r="D21" s="141">
        <v>70000</v>
      </c>
      <c r="E21" s="141">
        <v>70000</v>
      </c>
      <c r="F21" s="125">
        <v>0</v>
      </c>
      <c r="G21" s="567">
        <f t="shared" si="0"/>
        <v>0</v>
      </c>
    </row>
    <row r="22" spans="1:7" ht="10.5" customHeight="1">
      <c r="A22" s="10"/>
      <c r="B22" s="87"/>
      <c r="C22" s="87" t="s">
        <v>624</v>
      </c>
      <c r="D22" s="141"/>
      <c r="E22" s="141">
        <v>9135</v>
      </c>
      <c r="F22" s="125">
        <v>9135</v>
      </c>
      <c r="G22" s="567">
        <f t="shared" si="0"/>
        <v>1</v>
      </c>
    </row>
    <row r="23" spans="1:7" ht="10.5" customHeight="1">
      <c r="A23" s="9"/>
      <c r="B23" s="88"/>
      <c r="C23" s="89" t="s">
        <v>219</v>
      </c>
      <c r="D23" s="146">
        <f>SUM(D16:D22)</f>
        <v>242000</v>
      </c>
      <c r="E23" s="146">
        <f>SUM(E16:E22)</f>
        <v>239425</v>
      </c>
      <c r="F23" s="146">
        <f>SUM(F16:F22)</f>
        <v>60746</v>
      </c>
      <c r="G23" s="292">
        <f>SUM(F23/E23)</f>
        <v>0.2537161950506422</v>
      </c>
    </row>
    <row r="24" spans="1:7" ht="10.5" customHeight="1">
      <c r="A24" s="10">
        <v>4</v>
      </c>
      <c r="B24" s="100" t="s">
        <v>323</v>
      </c>
      <c r="C24" s="91" t="s">
        <v>443</v>
      </c>
      <c r="D24" s="223">
        <f>SUM(D25:D27)</f>
        <v>967582</v>
      </c>
      <c r="E24" s="223">
        <f>SUM(E25:E27)</f>
        <v>1105134</v>
      </c>
      <c r="F24" s="223">
        <f>SUM(F25:F27)</f>
        <v>1099593</v>
      </c>
      <c r="G24" s="294">
        <f>SUM(F24/E24)</f>
        <v>0.994986128379002</v>
      </c>
    </row>
    <row r="25" spans="1:7" ht="10.5" customHeight="1">
      <c r="A25" s="10"/>
      <c r="B25" s="100"/>
      <c r="C25" s="87" t="s">
        <v>452</v>
      </c>
      <c r="D25" s="125">
        <v>947233</v>
      </c>
      <c r="E25" s="125">
        <v>937266</v>
      </c>
      <c r="F25" s="125">
        <v>937266</v>
      </c>
      <c r="G25" s="567">
        <f aca="true" t="shared" si="1" ref="G25:G42">SUM(F25/E25)</f>
        <v>1</v>
      </c>
    </row>
    <row r="26" spans="1:7" ht="10.5" customHeight="1">
      <c r="A26" s="10"/>
      <c r="B26" s="100"/>
      <c r="C26" s="87" t="s">
        <v>453</v>
      </c>
      <c r="D26" s="155">
        <v>19069</v>
      </c>
      <c r="E26" s="155">
        <v>97909</v>
      </c>
      <c r="F26" s="155">
        <v>97909</v>
      </c>
      <c r="G26" s="567">
        <f t="shared" si="1"/>
        <v>1</v>
      </c>
    </row>
    <row r="27" spans="1:7" ht="10.5" customHeight="1">
      <c r="A27" s="10"/>
      <c r="B27" s="100"/>
      <c r="C27" s="87" t="s">
        <v>454</v>
      </c>
      <c r="D27" s="155">
        <v>1280</v>
      </c>
      <c r="E27" s="155">
        <v>69959</v>
      </c>
      <c r="F27" s="155">
        <v>64418</v>
      </c>
      <c r="G27" s="567">
        <f t="shared" si="1"/>
        <v>0.9207964665018082</v>
      </c>
    </row>
    <row r="28" spans="1:7" ht="10.5" customHeight="1">
      <c r="A28" s="10"/>
      <c r="B28" s="100" t="s">
        <v>324</v>
      </c>
      <c r="C28" s="91" t="s">
        <v>517</v>
      </c>
      <c r="D28" s="223">
        <v>169984</v>
      </c>
      <c r="E28" s="223">
        <v>317459</v>
      </c>
      <c r="F28" s="223">
        <v>156359</v>
      </c>
      <c r="G28" s="296">
        <f t="shared" si="1"/>
        <v>0.4925328940115101</v>
      </c>
    </row>
    <row r="29" spans="1:7" ht="10.5" customHeight="1">
      <c r="A29" s="10"/>
      <c r="B29" s="100" t="s">
        <v>325</v>
      </c>
      <c r="C29" s="91" t="s">
        <v>918</v>
      </c>
      <c r="D29" s="223">
        <v>32978</v>
      </c>
      <c r="E29" s="223">
        <v>41295</v>
      </c>
      <c r="F29" s="223">
        <v>40256</v>
      </c>
      <c r="G29" s="296">
        <f t="shared" si="1"/>
        <v>0.9748395689550793</v>
      </c>
    </row>
    <row r="30" spans="1:7" ht="10.5" customHeight="1">
      <c r="A30" s="10">
        <v>6</v>
      </c>
      <c r="B30" s="100" t="s">
        <v>326</v>
      </c>
      <c r="C30" s="91" t="s">
        <v>235</v>
      </c>
      <c r="D30" s="223">
        <v>1067540</v>
      </c>
      <c r="E30" s="223">
        <v>716321</v>
      </c>
      <c r="F30" s="223">
        <v>722959</v>
      </c>
      <c r="G30" s="296">
        <f t="shared" si="1"/>
        <v>1.0092667951937748</v>
      </c>
    </row>
    <row r="31" spans="1:7" ht="10.5" customHeight="1">
      <c r="A31" s="10">
        <v>7</v>
      </c>
      <c r="B31" s="100" t="s">
        <v>327</v>
      </c>
      <c r="C31" s="91" t="s">
        <v>503</v>
      </c>
      <c r="D31" s="223">
        <v>127602</v>
      </c>
      <c r="E31" s="223">
        <v>102295</v>
      </c>
      <c r="F31" s="223">
        <v>103573</v>
      </c>
      <c r="G31" s="296">
        <f t="shared" si="1"/>
        <v>1.0124932792414096</v>
      </c>
    </row>
    <row r="32" spans="1:7" ht="10.5" customHeight="1">
      <c r="A32" s="10"/>
      <c r="B32" s="100"/>
      <c r="C32" s="91" t="s">
        <v>549</v>
      </c>
      <c r="D32" s="223">
        <v>4270</v>
      </c>
      <c r="E32" s="223">
        <v>13720</v>
      </c>
      <c r="F32" s="223">
        <v>14233</v>
      </c>
      <c r="G32" s="296">
        <f t="shared" si="1"/>
        <v>1.037390670553936</v>
      </c>
    </row>
    <row r="33" spans="1:7" ht="10.5" customHeight="1">
      <c r="A33" s="10"/>
      <c r="B33" s="100"/>
      <c r="C33" s="91" t="s">
        <v>406</v>
      </c>
      <c r="D33" s="223"/>
      <c r="E33" s="223"/>
      <c r="F33" s="223">
        <v>5736</v>
      </c>
      <c r="G33" s="296"/>
    </row>
    <row r="34" spans="1:7" ht="10.5" customHeight="1">
      <c r="A34" s="10">
        <v>8</v>
      </c>
      <c r="B34" s="100" t="s">
        <v>328</v>
      </c>
      <c r="C34" s="91" t="s">
        <v>504</v>
      </c>
      <c r="D34" s="223">
        <v>79884</v>
      </c>
      <c r="E34" s="223">
        <v>116953</v>
      </c>
      <c r="F34" s="223">
        <v>83400</v>
      </c>
      <c r="G34" s="296">
        <f t="shared" si="1"/>
        <v>0.7131069745966329</v>
      </c>
    </row>
    <row r="35" spans="1:7" ht="10.5" customHeight="1">
      <c r="A35" s="10"/>
      <c r="B35" s="100"/>
      <c r="C35" s="91" t="s">
        <v>548</v>
      </c>
      <c r="D35" s="223">
        <v>101152</v>
      </c>
      <c r="E35" s="223">
        <v>141705</v>
      </c>
      <c r="F35" s="223">
        <v>127148</v>
      </c>
      <c r="G35" s="296">
        <f t="shared" si="1"/>
        <v>0.8972725027345542</v>
      </c>
    </row>
    <row r="36" spans="1:7" ht="10.5" customHeight="1">
      <c r="A36" s="10"/>
      <c r="B36" s="100"/>
      <c r="C36" s="91" t="s">
        <v>226</v>
      </c>
      <c r="D36" s="223">
        <v>33600</v>
      </c>
      <c r="E36" s="223">
        <v>183105</v>
      </c>
      <c r="F36" s="223">
        <v>372787</v>
      </c>
      <c r="G36" s="296">
        <f>SUM(F36/E36)</f>
        <v>2.0359192812866933</v>
      </c>
    </row>
    <row r="37" spans="1:7" ht="10.5" customHeight="1">
      <c r="A37" s="10"/>
      <c r="B37" s="100"/>
      <c r="C37" s="91" t="s">
        <v>744</v>
      </c>
      <c r="D37" s="223"/>
      <c r="E37" s="223"/>
      <c r="F37" s="223"/>
      <c r="G37" s="296"/>
    </row>
    <row r="38" spans="1:7" ht="10.5" customHeight="1">
      <c r="A38" s="10"/>
      <c r="B38" s="100"/>
      <c r="C38" s="91" t="s">
        <v>745</v>
      </c>
      <c r="D38" s="223"/>
      <c r="E38" s="223"/>
      <c r="F38" s="223">
        <v>1268</v>
      </c>
      <c r="G38" s="296"/>
    </row>
    <row r="39" spans="1:7" ht="10.5" customHeight="1">
      <c r="A39" s="10"/>
      <c r="B39" s="319"/>
      <c r="C39" s="167" t="s">
        <v>350</v>
      </c>
      <c r="D39" s="320">
        <f>SUM(D24,D28:D38)</f>
        <v>2584592</v>
      </c>
      <c r="E39" s="320">
        <f>SUM(E24,E28:E38)</f>
        <v>2737987</v>
      </c>
      <c r="F39" s="320">
        <f>SUM(F24,F28:F38)</f>
        <v>2727312</v>
      </c>
      <c r="G39" s="321">
        <f>SUM(F39/E39)</f>
        <v>0.9961011502245993</v>
      </c>
    </row>
    <row r="40" spans="1:7" ht="10.5" customHeight="1">
      <c r="A40" s="10"/>
      <c r="B40" s="319"/>
      <c r="C40" s="90" t="s">
        <v>351</v>
      </c>
      <c r="D40" s="320">
        <f>SUM(D3,D15,D23,D39)</f>
        <v>4522158</v>
      </c>
      <c r="E40" s="320">
        <f>SUM(E3,E15,E23,E39)</f>
        <v>4728701</v>
      </c>
      <c r="F40" s="320">
        <f>SUM(F3,F15,F23,F39)</f>
        <v>4635953</v>
      </c>
      <c r="G40" s="321">
        <f>SUM(F40/E40)</f>
        <v>0.9803861567902051</v>
      </c>
    </row>
    <row r="41" spans="1:7" ht="10.5" customHeight="1">
      <c r="A41" s="11"/>
      <c r="B41" s="100" t="s">
        <v>329</v>
      </c>
      <c r="C41" s="91" t="s">
        <v>518</v>
      </c>
      <c r="D41" s="223">
        <v>80086</v>
      </c>
      <c r="E41" s="223">
        <v>87812</v>
      </c>
      <c r="F41" s="223">
        <v>77225</v>
      </c>
      <c r="G41" s="296">
        <f t="shared" si="1"/>
        <v>0.8794356124447684</v>
      </c>
    </row>
    <row r="42" spans="1:7" ht="10.5" customHeight="1">
      <c r="A42" s="11"/>
      <c r="B42" s="86"/>
      <c r="C42" s="87" t="s">
        <v>546</v>
      </c>
      <c r="D42" s="223">
        <v>139698</v>
      </c>
      <c r="E42" s="223">
        <v>48173</v>
      </c>
      <c r="F42" s="223"/>
      <c r="G42" s="296">
        <f t="shared" si="1"/>
        <v>0</v>
      </c>
    </row>
    <row r="43" spans="1:7" s="105" customFormat="1" ht="10.5" customHeight="1">
      <c r="A43" s="12"/>
      <c r="B43" s="89"/>
      <c r="C43" s="89" t="s">
        <v>354</v>
      </c>
      <c r="D43" s="168">
        <f>SUM(D40:D42)</f>
        <v>4741942</v>
      </c>
      <c r="E43" s="168">
        <f>SUM(E40:E42)</f>
        <v>4864686</v>
      </c>
      <c r="F43" s="168">
        <f>SUM(F40:F42)</f>
        <v>4713178</v>
      </c>
      <c r="G43" s="292">
        <f>SUM(F43/E43)</f>
        <v>0.9688555438110497</v>
      </c>
    </row>
    <row r="44" spans="1:7" ht="10.5" customHeight="1">
      <c r="A44" s="13"/>
      <c r="B44" s="99" t="s">
        <v>330</v>
      </c>
      <c r="C44" s="89" t="s">
        <v>352</v>
      </c>
      <c r="D44" s="146"/>
      <c r="E44" s="146"/>
      <c r="F44" s="146">
        <v>-198597</v>
      </c>
      <c r="G44" s="146"/>
    </row>
    <row r="45" spans="1:7" ht="10.5" customHeight="1">
      <c r="A45" s="13"/>
      <c r="B45" s="98" t="s">
        <v>470</v>
      </c>
      <c r="C45" s="90" t="s">
        <v>353</v>
      </c>
      <c r="D45" s="169"/>
      <c r="E45" s="169"/>
      <c r="F45" s="172">
        <v>-153633</v>
      </c>
      <c r="G45" s="169"/>
    </row>
    <row r="46" spans="1:7" ht="11.25" customHeight="1">
      <c r="A46" s="14"/>
      <c r="B46" s="74"/>
      <c r="C46" s="74" t="s">
        <v>354</v>
      </c>
      <c r="D46" s="71">
        <f>SUM(D43:D45)</f>
        <v>4741942</v>
      </c>
      <c r="E46" s="71">
        <f>SUM(E43:E45)</f>
        <v>4864686</v>
      </c>
      <c r="F46" s="71">
        <f>SUM(F43:F45)</f>
        <v>4360948</v>
      </c>
      <c r="G46" s="293">
        <f>SUM(F46/E46)</f>
        <v>0.8964500483690006</v>
      </c>
    </row>
    <row r="47" spans="1:7" ht="12" customHeight="1">
      <c r="A47" s="14"/>
      <c r="B47" s="588" t="s">
        <v>378</v>
      </c>
      <c r="C47" s="589"/>
      <c r="D47" s="589"/>
      <c r="E47" s="589"/>
      <c r="F47" s="589"/>
      <c r="G47" s="589"/>
    </row>
    <row r="48" spans="1:7" ht="10.5" customHeight="1">
      <c r="A48" s="14"/>
      <c r="B48" s="97" t="s">
        <v>434</v>
      </c>
      <c r="C48" s="91" t="s">
        <v>405</v>
      </c>
      <c r="D48" s="170">
        <f>SUM(D49:D53)</f>
        <v>2706512</v>
      </c>
      <c r="E48" s="170">
        <f>SUM(E49:E53)</f>
        <v>2510969</v>
      </c>
      <c r="F48" s="170">
        <f>SUM(F49:F53)</f>
        <v>2448284</v>
      </c>
      <c r="G48" s="294">
        <f>SUM(F48/E48)</f>
        <v>0.9750355340906239</v>
      </c>
    </row>
    <row r="49" spans="1:7" ht="10.5" customHeight="1" outlineLevel="1">
      <c r="A49" s="14"/>
      <c r="B49" s="14"/>
      <c r="C49" s="87" t="s">
        <v>355</v>
      </c>
      <c r="D49" s="129">
        <v>2683640</v>
      </c>
      <c r="E49" s="129">
        <v>2466903</v>
      </c>
      <c r="F49" s="129">
        <v>2398539</v>
      </c>
      <c r="G49" s="295">
        <f aca="true" t="shared" si="2" ref="G49:G65">SUM(F49/E49)</f>
        <v>0.9722875200200414</v>
      </c>
    </row>
    <row r="50" spans="1:7" ht="10.5" customHeight="1" outlineLevel="1">
      <c r="A50" s="14"/>
      <c r="B50" s="14"/>
      <c r="C50" s="87" t="s">
        <v>746</v>
      </c>
      <c r="D50" s="129"/>
      <c r="E50" s="129">
        <v>1056</v>
      </c>
      <c r="F50" s="129">
        <v>11341</v>
      </c>
      <c r="G50" s="295">
        <f t="shared" si="2"/>
        <v>10.739583333333334</v>
      </c>
    </row>
    <row r="51" spans="1:7" ht="10.5" customHeight="1" outlineLevel="1">
      <c r="A51" s="14"/>
      <c r="B51" s="14"/>
      <c r="C51" s="87" t="s">
        <v>747</v>
      </c>
      <c r="D51" s="129"/>
      <c r="E51" s="129">
        <v>86</v>
      </c>
      <c r="F51" s="129">
        <v>86</v>
      </c>
      <c r="G51" s="295">
        <f t="shared" si="2"/>
        <v>1</v>
      </c>
    </row>
    <row r="52" spans="1:7" ht="10.5" customHeight="1" outlineLevel="1">
      <c r="A52" s="14"/>
      <c r="B52" s="14"/>
      <c r="C52" s="87" t="s">
        <v>369</v>
      </c>
      <c r="D52" s="127">
        <v>14872</v>
      </c>
      <c r="E52" s="127">
        <v>34924</v>
      </c>
      <c r="F52" s="127">
        <v>30318</v>
      </c>
      <c r="G52" s="295">
        <f t="shared" si="2"/>
        <v>0.8681136181422517</v>
      </c>
    </row>
    <row r="53" spans="1:7" ht="10.5" customHeight="1" outlineLevel="1">
      <c r="A53" s="14"/>
      <c r="B53" s="14"/>
      <c r="C53" s="87" t="s">
        <v>520</v>
      </c>
      <c r="D53" s="127">
        <v>8000</v>
      </c>
      <c r="E53" s="127">
        <v>8000</v>
      </c>
      <c r="F53" s="127">
        <v>8000</v>
      </c>
      <c r="G53" s="295">
        <f t="shared" si="2"/>
        <v>1</v>
      </c>
    </row>
    <row r="54" spans="1:7" ht="10.5" customHeight="1" outlineLevel="1">
      <c r="A54" s="14"/>
      <c r="B54" s="97" t="s">
        <v>554</v>
      </c>
      <c r="C54" s="91" t="s">
        <v>370</v>
      </c>
      <c r="D54" s="170">
        <v>1245942</v>
      </c>
      <c r="E54" s="170">
        <v>1237456</v>
      </c>
      <c r="F54" s="170">
        <v>1156083</v>
      </c>
      <c r="G54" s="296">
        <f t="shared" si="2"/>
        <v>0.9342417023312344</v>
      </c>
    </row>
    <row r="55" spans="1:7" ht="10.5" customHeight="1" outlineLevel="1">
      <c r="A55" s="14"/>
      <c r="B55" s="79"/>
      <c r="C55" s="87" t="s">
        <v>371</v>
      </c>
      <c r="D55" s="125"/>
      <c r="E55" s="125">
        <v>2158</v>
      </c>
      <c r="F55" s="125">
        <v>12908</v>
      </c>
      <c r="G55" s="295">
        <f t="shared" si="2"/>
        <v>5.981464318813717</v>
      </c>
    </row>
    <row r="56" spans="1:7" ht="10.5" customHeight="1" outlineLevel="1">
      <c r="A56" s="14"/>
      <c r="B56" s="79"/>
      <c r="C56" s="87" t="s">
        <v>746</v>
      </c>
      <c r="D56" s="125"/>
      <c r="E56" s="125">
        <v>2850</v>
      </c>
      <c r="F56" s="125">
        <v>2850</v>
      </c>
      <c r="G56" s="295">
        <f t="shared" si="2"/>
        <v>1</v>
      </c>
    </row>
    <row r="57" spans="1:7" ht="10.5" customHeight="1" outlineLevel="1">
      <c r="A57" s="14"/>
      <c r="B57" s="96" t="s">
        <v>511</v>
      </c>
      <c r="C57" s="91" t="s">
        <v>372</v>
      </c>
      <c r="D57" s="171">
        <v>59993</v>
      </c>
      <c r="E57" s="171">
        <v>61710</v>
      </c>
      <c r="F57" s="171">
        <v>56480</v>
      </c>
      <c r="G57" s="296">
        <f t="shared" si="2"/>
        <v>0.9152487441257495</v>
      </c>
    </row>
    <row r="58" spans="1:7" ht="10.5" customHeight="1" outlineLevel="1">
      <c r="A58" s="14"/>
      <c r="B58" s="96" t="s">
        <v>512</v>
      </c>
      <c r="C58" s="91" t="s">
        <v>472</v>
      </c>
      <c r="D58" s="144">
        <v>79000</v>
      </c>
      <c r="E58" s="144">
        <v>90394</v>
      </c>
      <c r="F58" s="144">
        <v>82221</v>
      </c>
      <c r="G58" s="296">
        <f t="shared" si="2"/>
        <v>0.9095847069495763</v>
      </c>
    </row>
    <row r="59" spans="1:7" ht="10.5" customHeight="1" outlineLevel="1">
      <c r="A59" s="14"/>
      <c r="B59" s="96" t="s">
        <v>471</v>
      </c>
      <c r="C59" s="91" t="s">
        <v>519</v>
      </c>
      <c r="D59" s="172">
        <v>27700</v>
      </c>
      <c r="E59" s="172">
        <v>91023</v>
      </c>
      <c r="F59" s="172">
        <v>63051</v>
      </c>
      <c r="G59" s="296">
        <f t="shared" si="2"/>
        <v>0.6926930556013315</v>
      </c>
    </row>
    <row r="60" spans="1:7" ht="10.5" customHeight="1" outlineLevel="1">
      <c r="A60" s="14"/>
      <c r="B60" s="95" t="s">
        <v>435</v>
      </c>
      <c r="C60" s="91" t="s">
        <v>375</v>
      </c>
      <c r="D60" s="172">
        <v>483243</v>
      </c>
      <c r="E60" s="172">
        <v>749840</v>
      </c>
      <c r="F60" s="172">
        <v>566572</v>
      </c>
      <c r="G60" s="296">
        <f t="shared" si="2"/>
        <v>0.7555905259788754</v>
      </c>
    </row>
    <row r="61" spans="1:7" ht="10.5" customHeight="1">
      <c r="A61" s="14"/>
      <c r="B61" s="80" t="s">
        <v>373</v>
      </c>
      <c r="C61" s="91" t="s">
        <v>473</v>
      </c>
      <c r="D61" s="172">
        <v>19697</v>
      </c>
      <c r="E61" s="172">
        <v>40218</v>
      </c>
      <c r="F61" s="172">
        <v>34303</v>
      </c>
      <c r="G61" s="296">
        <f t="shared" si="2"/>
        <v>0.8529265503008603</v>
      </c>
    </row>
    <row r="62" spans="1:7" ht="10.5" customHeight="1">
      <c r="A62" s="14"/>
      <c r="B62" s="80"/>
      <c r="C62" s="91" t="s">
        <v>748</v>
      </c>
      <c r="D62" s="172"/>
      <c r="E62" s="172">
        <v>1000</v>
      </c>
      <c r="F62" s="172">
        <v>1000</v>
      </c>
      <c r="G62" s="296">
        <f t="shared" si="2"/>
        <v>1</v>
      </c>
    </row>
    <row r="63" spans="1:7" ht="10.5" customHeight="1">
      <c r="A63" s="14"/>
      <c r="B63" s="80"/>
      <c r="C63" s="91" t="s">
        <v>749</v>
      </c>
      <c r="D63" s="172"/>
      <c r="E63" s="172"/>
      <c r="F63" s="172">
        <v>1250</v>
      </c>
      <c r="G63" s="296"/>
    </row>
    <row r="64" spans="1:7" ht="10.5" customHeight="1">
      <c r="A64" s="14"/>
      <c r="B64" s="80"/>
      <c r="C64" s="91" t="s">
        <v>750</v>
      </c>
      <c r="D64" s="172"/>
      <c r="E64" s="172"/>
      <c r="F64" s="172"/>
      <c r="G64" s="296"/>
    </row>
    <row r="65" spans="1:7" ht="10.5" customHeight="1">
      <c r="A65" s="15"/>
      <c r="B65" s="95" t="s">
        <v>374</v>
      </c>
      <c r="C65" s="91" t="s">
        <v>474</v>
      </c>
      <c r="D65" s="172">
        <v>119855</v>
      </c>
      <c r="E65" s="172">
        <v>82076</v>
      </c>
      <c r="F65" s="172"/>
      <c r="G65" s="296">
        <f t="shared" si="2"/>
        <v>0</v>
      </c>
    </row>
    <row r="66" spans="1:7" ht="10.5" customHeight="1">
      <c r="A66" s="15"/>
      <c r="B66" s="101" t="s">
        <v>555</v>
      </c>
      <c r="C66" s="74" t="s">
        <v>475</v>
      </c>
      <c r="D66" s="71">
        <f>SUM(D54,D57:D65)</f>
        <v>2035430</v>
      </c>
      <c r="E66" s="71">
        <f>SUM(E54,E57:E65)</f>
        <v>2353717</v>
      </c>
      <c r="F66" s="71">
        <f>SUM(F54,F57:F65)</f>
        <v>1960960</v>
      </c>
      <c r="G66" s="293">
        <f>SUM(F66/E66)</f>
        <v>0.8331332951242651</v>
      </c>
    </row>
    <row r="67" spans="2:7" ht="10.5" customHeight="1">
      <c r="B67" s="81" t="s">
        <v>556</v>
      </c>
      <c r="C67" s="147" t="s">
        <v>476</v>
      </c>
      <c r="D67" s="71">
        <f>SUM(D48,D66)</f>
        <v>4741942</v>
      </c>
      <c r="E67" s="71">
        <f>SUM(E48,E66)</f>
        <v>4864686</v>
      </c>
      <c r="F67" s="71">
        <f>SUM(F48,F66)</f>
        <v>4409244</v>
      </c>
      <c r="G67" s="293">
        <f>SUM(F67/E67)</f>
        <v>0.906377924495024</v>
      </c>
    </row>
    <row r="68" spans="2:7" ht="10.5" customHeight="1">
      <c r="B68" s="82"/>
      <c r="C68" s="92" t="s">
        <v>376</v>
      </c>
      <c r="D68" s="222"/>
      <c r="E68" s="222"/>
      <c r="F68" s="222">
        <v>-191904</v>
      </c>
      <c r="G68" s="222"/>
    </row>
    <row r="69" spans="2:7" ht="10.5" customHeight="1">
      <c r="B69" s="82"/>
      <c r="C69" s="92" t="s">
        <v>380</v>
      </c>
      <c r="D69" s="222"/>
      <c r="E69" s="222"/>
      <c r="F69" s="222">
        <v>143608</v>
      </c>
      <c r="G69" s="222"/>
    </row>
    <row r="70" spans="2:7" ht="11.25" customHeight="1">
      <c r="B70" s="83"/>
      <c r="C70" s="94" t="s">
        <v>377</v>
      </c>
      <c r="D70" s="71">
        <f>D67+D68+D69</f>
        <v>4741942</v>
      </c>
      <c r="E70" s="71">
        <f>E67+E68+E69</f>
        <v>4864686</v>
      </c>
      <c r="F70" s="71">
        <f>F67+F68+F69</f>
        <v>4360948</v>
      </c>
      <c r="G70" s="293">
        <f>SUM(F70/E70)</f>
        <v>0.8964500483690006</v>
      </c>
    </row>
    <row r="71" spans="3:7" ht="11.25" customHeight="1">
      <c r="C71" s="93"/>
      <c r="D71" s="93"/>
      <c r="E71" s="93"/>
      <c r="F71" s="93"/>
      <c r="G71" s="93"/>
    </row>
    <row r="72" spans="3:7" ht="11.25" customHeight="1">
      <c r="C72" s="93"/>
      <c r="D72" s="93"/>
      <c r="E72" s="93"/>
      <c r="F72" s="93"/>
      <c r="G72" s="93"/>
    </row>
    <row r="73" spans="3:7" ht="11.25" customHeight="1">
      <c r="C73" s="93"/>
      <c r="D73" s="93"/>
      <c r="E73" s="93"/>
      <c r="F73" s="93"/>
      <c r="G73" s="93"/>
    </row>
    <row r="74" spans="3:7" ht="11.25" customHeight="1">
      <c r="C74" s="93"/>
      <c r="D74" s="93"/>
      <c r="E74" s="93"/>
      <c r="F74" s="93"/>
      <c r="G74" s="93"/>
    </row>
    <row r="75" ht="11.25" customHeight="1"/>
    <row r="76" ht="11.25" customHeight="1"/>
    <row r="77" ht="11.25" customHeight="1"/>
    <row r="78" ht="11.25" customHeight="1"/>
  </sheetData>
  <mergeCells count="2">
    <mergeCell ref="B47:G47"/>
    <mergeCell ref="B1:G1"/>
  </mergeCells>
  <printOptions horizontalCentered="1"/>
  <pageMargins left="0.1968503937007874" right="0.1968503937007874" top="0.7086614173228347" bottom="0.1968503937007874" header="0.31496062992125984" footer="0.1968503937007874"/>
  <pageSetup firstPageNumber="2" useFirstPageNumber="1" horizontalDpi="360" verticalDpi="360" orientation="portrait" paperSize="9" r:id="rId1"/>
  <headerFooter alignWithMargins="0">
    <oddHeader>&amp;C&amp;"Times New Roman CE,Félkövér\&amp;11TAPOLCA VÁROS ÖNKORMÁNYZATA&amp;"Arial CE,Félkövér\&amp;14
&amp;"Times New Roman CE,Félkövér\&amp;10 2006. évi költségvetés bevételeinek és kiadásainak teljesítése&amp;"Arial CE,Normál\
&amp;R1/a.sz.melléklet
ezer Ft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F29"/>
  <sheetViews>
    <sheetView view="pageBreakPreview" zoomScaleSheetLayoutView="100" workbookViewId="0" topLeftCell="A13">
      <selection activeCell="B18" sqref="B17:B18"/>
    </sheetView>
  </sheetViews>
  <sheetFormatPr defaultColWidth="9.00390625" defaultRowHeight="12.75"/>
  <cols>
    <col min="2" max="2" width="30.75390625" style="0" customWidth="1"/>
    <col min="3" max="6" width="10.75390625" style="0" customWidth="1"/>
  </cols>
  <sheetData>
    <row r="6" spans="1:6" ht="15" customHeight="1">
      <c r="A6" s="631" t="s">
        <v>609</v>
      </c>
      <c r="B6" s="631"/>
      <c r="C6" s="631"/>
      <c r="D6" s="631"/>
      <c r="E6" s="631"/>
      <c r="F6" s="631"/>
    </row>
    <row r="7" ht="15.75" customHeight="1"/>
    <row r="8" ht="15.75" customHeight="1"/>
    <row r="9" spans="1:6" ht="49.5" customHeight="1">
      <c r="A9" s="272" t="s">
        <v>610</v>
      </c>
      <c r="B9" s="273" t="s">
        <v>198</v>
      </c>
      <c r="C9" s="274" t="s">
        <v>576</v>
      </c>
      <c r="D9" s="274" t="s">
        <v>685</v>
      </c>
      <c r="E9" s="274" t="s">
        <v>847</v>
      </c>
      <c r="F9" s="274" t="s">
        <v>686</v>
      </c>
    </row>
    <row r="10" spans="1:6" ht="12.75">
      <c r="A10" s="275" t="s">
        <v>320</v>
      </c>
      <c r="B10" s="276" t="s">
        <v>224</v>
      </c>
      <c r="C10" s="277">
        <v>640</v>
      </c>
      <c r="D10" s="277">
        <v>640</v>
      </c>
      <c r="E10" s="277">
        <v>640</v>
      </c>
      <c r="F10" s="311">
        <f aca="true" t="shared" si="0" ref="F10:F15">SUM(E10/D10)</f>
        <v>1</v>
      </c>
    </row>
    <row r="11" spans="1:6" ht="12.75">
      <c r="A11" s="275" t="s">
        <v>321</v>
      </c>
      <c r="B11" s="276" t="s">
        <v>611</v>
      </c>
      <c r="C11" s="277">
        <v>640</v>
      </c>
      <c r="D11" s="277">
        <v>640</v>
      </c>
      <c r="E11" s="277">
        <v>742</v>
      </c>
      <c r="F11" s="311">
        <f t="shared" si="0"/>
        <v>1.159375</v>
      </c>
    </row>
    <row r="12" spans="1:6" ht="12.75">
      <c r="A12" s="275" t="s">
        <v>322</v>
      </c>
      <c r="B12" s="276" t="s">
        <v>621</v>
      </c>
      <c r="C12" s="277"/>
      <c r="D12" s="277"/>
      <c r="E12" s="277">
        <v>1</v>
      </c>
      <c r="F12" s="311"/>
    </row>
    <row r="13" spans="1:6" ht="12.75">
      <c r="A13" s="275" t="s">
        <v>323</v>
      </c>
      <c r="B13" s="276" t="s">
        <v>612</v>
      </c>
      <c r="C13" s="277"/>
      <c r="D13" s="277">
        <v>106</v>
      </c>
      <c r="E13" s="277">
        <v>126</v>
      </c>
      <c r="F13" s="311">
        <f t="shared" si="0"/>
        <v>1.1886792452830188</v>
      </c>
    </row>
    <row r="14" spans="1:6" ht="12.75">
      <c r="A14" s="275" t="s">
        <v>324</v>
      </c>
      <c r="B14" s="284" t="s">
        <v>545</v>
      </c>
      <c r="C14" s="277"/>
      <c r="D14" s="277">
        <v>80</v>
      </c>
      <c r="E14" s="277">
        <v>80</v>
      </c>
      <c r="F14" s="311">
        <f t="shared" si="0"/>
        <v>1</v>
      </c>
    </row>
    <row r="15" spans="1:6" ht="12.75" customHeight="1">
      <c r="A15" s="278"/>
      <c r="B15" s="278" t="s">
        <v>613</v>
      </c>
      <c r="C15" s="279">
        <f>SUM(C10:C14)</f>
        <v>1280</v>
      </c>
      <c r="D15" s="279">
        <f>SUM(D10:D14)</f>
        <v>1466</v>
      </c>
      <c r="E15" s="279">
        <f>SUM(E10:E14)</f>
        <v>1589</v>
      </c>
      <c r="F15" s="313">
        <f t="shared" si="0"/>
        <v>1.0839017735334242</v>
      </c>
    </row>
    <row r="16" spans="1:6" ht="12.75">
      <c r="A16" s="280"/>
      <c r="B16" s="280"/>
      <c r="C16" s="281"/>
      <c r="D16" s="281"/>
      <c r="E16" s="281"/>
      <c r="F16" s="281"/>
    </row>
    <row r="17" spans="1:6" ht="12.75">
      <c r="A17" s="280"/>
      <c r="B17" s="280"/>
      <c r="C17" s="281"/>
      <c r="D17" s="281"/>
      <c r="E17" s="281"/>
      <c r="F17" s="281"/>
    </row>
    <row r="18" spans="1:6" ht="12.75">
      <c r="A18" s="280"/>
      <c r="B18" s="280"/>
      <c r="C18" s="281"/>
      <c r="D18" s="281"/>
      <c r="E18" s="281"/>
      <c r="F18" s="281"/>
    </row>
    <row r="19" spans="1:6" ht="15.75">
      <c r="A19" s="631" t="s">
        <v>614</v>
      </c>
      <c r="B19" s="631"/>
      <c r="C19" s="631"/>
      <c r="D19" s="631"/>
      <c r="E19" s="631"/>
      <c r="F19" s="631"/>
    </row>
    <row r="20" spans="3:6" ht="15.75">
      <c r="C20" s="282"/>
      <c r="D20" s="282"/>
      <c r="E20" s="282"/>
      <c r="F20" s="282"/>
    </row>
    <row r="21" spans="3:6" ht="15.75">
      <c r="C21" s="282"/>
      <c r="D21" s="282"/>
      <c r="E21" s="282"/>
      <c r="F21" s="282"/>
    </row>
    <row r="22" spans="1:6" ht="49.5" customHeight="1">
      <c r="A22" s="272" t="s">
        <v>610</v>
      </c>
      <c r="B22" s="273" t="s">
        <v>198</v>
      </c>
      <c r="C22" s="274" t="s">
        <v>576</v>
      </c>
      <c r="D22" s="274" t="s">
        <v>685</v>
      </c>
      <c r="E22" s="274" t="s">
        <v>847</v>
      </c>
      <c r="F22" s="274" t="s">
        <v>686</v>
      </c>
    </row>
    <row r="23" spans="1:6" ht="12.75">
      <c r="A23" s="275" t="s">
        <v>320</v>
      </c>
      <c r="B23" s="276" t="s">
        <v>615</v>
      </c>
      <c r="C23" s="277">
        <v>648</v>
      </c>
      <c r="D23" s="277">
        <v>706</v>
      </c>
      <c r="E23" s="277">
        <v>783</v>
      </c>
      <c r="F23" s="311">
        <f>SUM(E23/D23)</f>
        <v>1.1090651558073654</v>
      </c>
    </row>
    <row r="24" spans="1:6" ht="12.75">
      <c r="A24" s="275"/>
      <c r="B24" s="276" t="s">
        <v>616</v>
      </c>
      <c r="C24" s="277">
        <v>188</v>
      </c>
      <c r="D24" s="277">
        <v>60</v>
      </c>
      <c r="E24" s="277">
        <v>54</v>
      </c>
      <c r="F24" s="311">
        <f>SUM(E24/D24)</f>
        <v>0.9</v>
      </c>
    </row>
    <row r="25" spans="1:6" ht="12.75">
      <c r="A25" s="276"/>
      <c r="B25" s="276" t="s">
        <v>617</v>
      </c>
      <c r="C25" s="277">
        <v>19</v>
      </c>
      <c r="D25" s="277">
        <v>45</v>
      </c>
      <c r="E25" s="277">
        <v>45</v>
      </c>
      <c r="F25" s="311">
        <f>SUM(E25/D25)</f>
        <v>1</v>
      </c>
    </row>
    <row r="26" spans="1:6" ht="12.75">
      <c r="A26" s="276"/>
      <c r="B26" s="276" t="s">
        <v>618</v>
      </c>
      <c r="E26" s="277"/>
      <c r="F26" s="311"/>
    </row>
    <row r="27" spans="1:6" ht="12.75">
      <c r="A27" s="276"/>
      <c r="B27" s="276" t="s">
        <v>619</v>
      </c>
      <c r="C27" s="277">
        <v>425</v>
      </c>
      <c r="D27" s="277">
        <v>655</v>
      </c>
      <c r="E27" s="277">
        <v>707</v>
      </c>
      <c r="F27" s="311">
        <f>SUM(E27/D27)</f>
        <v>1.0793893129770993</v>
      </c>
    </row>
    <row r="28" spans="1:6" ht="12.75">
      <c r="A28" s="276"/>
      <c r="B28" s="276" t="s">
        <v>622</v>
      </c>
      <c r="C28" s="277"/>
      <c r="D28" s="277"/>
      <c r="E28" s="277"/>
      <c r="F28" s="311"/>
    </row>
    <row r="29" spans="1:6" ht="12.75" customHeight="1">
      <c r="A29" s="283"/>
      <c r="B29" s="283" t="s">
        <v>620</v>
      </c>
      <c r="C29" s="279">
        <f>SUM(C23:C28)</f>
        <v>1280</v>
      </c>
      <c r="D29" s="279">
        <f>SUM(D23:D28)</f>
        <v>1466</v>
      </c>
      <c r="E29" s="279">
        <f>SUM(E23:E28)</f>
        <v>1589</v>
      </c>
      <c r="F29" s="313">
        <f>SUM(E29/D29)</f>
        <v>1.0839017735334242</v>
      </c>
    </row>
  </sheetData>
  <mergeCells count="2">
    <mergeCell ref="A19:F19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360" verticalDpi="360" orientation="landscape" paperSize="9" r:id="rId1"/>
  <headerFooter alignWithMargins="0">
    <oddHeader>&amp;C
&amp;"Arial CE,Félkövér\&amp;14Német Kisebbségi Önkormányzat
2006.évi költségvetési 
bevételeinek és kiadásainak teljesítése&amp;R
14/a/1.sz.melléklet
(Az eredeti költségvetés 16/a/1.sz.melléklete)
ezer Ft
</oddHeader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Normal="75" zoomScaleSheetLayoutView="100" workbookViewId="0" topLeftCell="C2">
      <selection activeCell="G13" sqref="G13"/>
    </sheetView>
  </sheetViews>
  <sheetFormatPr defaultColWidth="9.00390625" defaultRowHeight="12.75"/>
  <cols>
    <col min="1" max="1" width="5.75390625" style="0" customWidth="1"/>
    <col min="2" max="2" width="40.75390625" style="0" customWidth="1"/>
    <col min="3" max="8" width="12.75390625" style="0" customWidth="1"/>
  </cols>
  <sheetData>
    <row r="1" spans="1:9" ht="15" thickTop="1">
      <c r="A1" s="632" t="s">
        <v>27</v>
      </c>
      <c r="B1" s="634" t="s">
        <v>198</v>
      </c>
      <c r="C1" s="636" t="s">
        <v>28</v>
      </c>
      <c r="D1" s="637"/>
      <c r="E1" s="638"/>
      <c r="F1" s="637" t="s">
        <v>29</v>
      </c>
      <c r="G1" s="637"/>
      <c r="H1" s="639"/>
      <c r="I1" s="450"/>
    </row>
    <row r="2" spans="1:9" ht="38.25">
      <c r="A2" s="633"/>
      <c r="B2" s="635"/>
      <c r="C2" s="451" t="s">
        <v>30</v>
      </c>
      <c r="D2" s="451" t="s">
        <v>31</v>
      </c>
      <c r="E2" s="451" t="s">
        <v>32</v>
      </c>
      <c r="F2" s="451" t="s">
        <v>33</v>
      </c>
      <c r="G2" s="451" t="s">
        <v>34</v>
      </c>
      <c r="H2" s="452" t="s">
        <v>35</v>
      </c>
      <c r="I2" s="453"/>
    </row>
    <row r="3" spans="1:8" ht="12.75">
      <c r="A3" s="454"/>
      <c r="B3" s="455"/>
      <c r="C3" s="455"/>
      <c r="D3" s="455"/>
      <c r="E3" s="455"/>
      <c r="F3" s="455"/>
      <c r="G3" s="455"/>
      <c r="H3" s="456"/>
    </row>
    <row r="4" spans="1:8" ht="13.5">
      <c r="A4" s="457"/>
      <c r="B4" s="458" t="s">
        <v>36</v>
      </c>
      <c r="C4" s="459"/>
      <c r="D4" s="459"/>
      <c r="E4" s="459"/>
      <c r="F4" s="459"/>
      <c r="G4" s="459"/>
      <c r="H4" s="460"/>
    </row>
    <row r="5" spans="1:8" ht="12.75">
      <c r="A5" s="457"/>
      <c r="B5" s="461" t="s">
        <v>37</v>
      </c>
      <c r="C5" s="462"/>
      <c r="D5" s="463">
        <v>450000</v>
      </c>
      <c r="E5" s="463">
        <v>216000</v>
      </c>
      <c r="F5" s="463">
        <v>0</v>
      </c>
      <c r="G5" s="463">
        <v>0</v>
      </c>
      <c r="H5" s="464">
        <v>50000</v>
      </c>
    </row>
    <row r="6" spans="1:8" ht="12.75">
      <c r="A6" s="457"/>
      <c r="B6" s="462" t="s">
        <v>38</v>
      </c>
      <c r="C6" s="462"/>
      <c r="D6" s="462"/>
      <c r="E6" s="462"/>
      <c r="F6" s="462"/>
      <c r="G6" s="462"/>
      <c r="H6" s="465"/>
    </row>
    <row r="7" spans="1:8" ht="12.75">
      <c r="A7" s="457"/>
      <c r="B7" s="462"/>
      <c r="C7" s="462"/>
      <c r="D7" s="462"/>
      <c r="E7" s="462"/>
      <c r="F7" s="462"/>
      <c r="G7" s="462"/>
      <c r="H7" s="465"/>
    </row>
    <row r="8" spans="1:8" ht="12.75">
      <c r="A8" s="457"/>
      <c r="B8" s="462"/>
      <c r="C8" s="462"/>
      <c r="D8" s="462"/>
      <c r="E8" s="462"/>
      <c r="F8" s="462"/>
      <c r="G8" s="462"/>
      <c r="H8" s="465"/>
    </row>
    <row r="9" spans="1:8" ht="12.75">
      <c r="A9" s="457"/>
      <c r="B9" s="459"/>
      <c r="C9" s="462"/>
      <c r="D9" s="462"/>
      <c r="E9" s="462"/>
      <c r="F9" s="462"/>
      <c r="G9" s="462"/>
      <c r="H9" s="465"/>
    </row>
    <row r="10" spans="1:8" ht="12.75">
      <c r="A10" s="457"/>
      <c r="B10" s="459"/>
      <c r="C10" s="462"/>
      <c r="D10" s="462"/>
      <c r="E10" s="462"/>
      <c r="F10" s="462"/>
      <c r="G10" s="462"/>
      <c r="H10" s="465"/>
    </row>
    <row r="11" spans="1:8" ht="12.75">
      <c r="A11" s="457"/>
      <c r="B11" s="459"/>
      <c r="C11" s="462"/>
      <c r="D11" s="462"/>
      <c r="E11" s="462"/>
      <c r="F11" s="462"/>
      <c r="G11" s="462"/>
      <c r="H11" s="465"/>
    </row>
    <row r="12" spans="1:8" ht="12.75">
      <c r="A12" s="457"/>
      <c r="B12" s="459"/>
      <c r="C12" s="462"/>
      <c r="D12" s="462"/>
      <c r="E12" s="462"/>
      <c r="F12" s="462"/>
      <c r="G12" s="462"/>
      <c r="H12" s="465"/>
    </row>
    <row r="13" spans="1:8" ht="12.75">
      <c r="A13" s="457"/>
      <c r="B13" s="459"/>
      <c r="C13" s="462"/>
      <c r="D13" s="462"/>
      <c r="E13" s="462"/>
      <c r="F13" s="462"/>
      <c r="G13" s="462"/>
      <c r="H13" s="465"/>
    </row>
    <row r="14" spans="1:8" ht="12.75">
      <c r="A14" s="457"/>
      <c r="B14" s="459"/>
      <c r="C14" s="462"/>
      <c r="D14" s="462"/>
      <c r="E14" s="462"/>
      <c r="F14" s="462"/>
      <c r="G14" s="462"/>
      <c r="H14" s="465"/>
    </row>
    <row r="15" spans="1:8" ht="12.75">
      <c r="A15" s="457"/>
      <c r="B15" s="459"/>
      <c r="C15" s="459"/>
      <c r="D15" s="459"/>
      <c r="E15" s="459"/>
      <c r="F15" s="459"/>
      <c r="G15" s="459"/>
      <c r="H15" s="460"/>
    </row>
    <row r="16" spans="1:8" ht="13.5">
      <c r="A16" s="457"/>
      <c r="B16" s="458" t="s">
        <v>39</v>
      </c>
      <c r="C16" s="459"/>
      <c r="D16" s="459"/>
      <c r="E16" s="459"/>
      <c r="F16" s="459"/>
      <c r="G16" s="459"/>
      <c r="H16" s="460"/>
    </row>
    <row r="17" spans="1:8" ht="13.5">
      <c r="A17" s="457"/>
      <c r="B17" s="458" t="s">
        <v>40</v>
      </c>
      <c r="C17" s="459"/>
      <c r="D17" s="459"/>
      <c r="E17" s="459"/>
      <c r="F17" s="459"/>
      <c r="G17" s="459"/>
      <c r="H17" s="460"/>
    </row>
    <row r="18" spans="1:8" ht="12.75">
      <c r="A18" s="457"/>
      <c r="B18" s="461" t="s">
        <v>542</v>
      </c>
      <c r="C18" s="466" t="s">
        <v>543</v>
      </c>
      <c r="D18" s="466"/>
      <c r="E18" s="466"/>
      <c r="F18" s="466"/>
      <c r="G18" s="463">
        <v>0</v>
      </c>
      <c r="H18" s="464">
        <v>69587</v>
      </c>
    </row>
    <row r="19" spans="1:8" ht="12.75">
      <c r="A19" s="457"/>
      <c r="B19" s="462" t="s">
        <v>41</v>
      </c>
      <c r="C19" s="466" t="s">
        <v>544</v>
      </c>
      <c r="D19" s="466"/>
      <c r="E19" s="466"/>
      <c r="F19" s="466"/>
      <c r="G19" s="466"/>
      <c r="H19" s="467"/>
    </row>
    <row r="20" spans="1:8" ht="12.75">
      <c r="A20" s="457"/>
      <c r="B20" s="462" t="s">
        <v>42</v>
      </c>
      <c r="C20" s="466"/>
      <c r="D20" s="466"/>
      <c r="E20" s="466"/>
      <c r="F20" s="466"/>
      <c r="G20" s="466"/>
      <c r="H20" s="467"/>
    </row>
    <row r="21" spans="1:8" ht="12.75">
      <c r="A21" s="457"/>
      <c r="B21" s="462"/>
      <c r="C21" s="466"/>
      <c r="D21" s="466"/>
      <c r="E21" s="466"/>
      <c r="F21" s="466"/>
      <c r="G21" s="466"/>
      <c r="H21" s="467"/>
    </row>
    <row r="22" spans="1:8" ht="12.75">
      <c r="A22" s="457"/>
      <c r="B22" s="461" t="s">
        <v>43</v>
      </c>
      <c r="C22" s="462" t="s">
        <v>44</v>
      </c>
      <c r="D22" s="463">
        <v>4061817</v>
      </c>
      <c r="E22" s="463">
        <v>2260636</v>
      </c>
      <c r="F22" s="463">
        <v>1925100</v>
      </c>
      <c r="G22" s="463">
        <v>2149940</v>
      </c>
      <c r="H22" s="464">
        <v>0</v>
      </c>
    </row>
    <row r="23" spans="1:8" ht="12.75">
      <c r="A23" s="457"/>
      <c r="B23" s="462" t="s">
        <v>47</v>
      </c>
      <c r="C23" s="462" t="s">
        <v>45</v>
      </c>
      <c r="D23" s="462"/>
      <c r="E23" s="462"/>
      <c r="F23" s="462"/>
      <c r="G23" s="462"/>
      <c r="H23" s="465"/>
    </row>
    <row r="24" spans="1:8" ht="12.75">
      <c r="A24" s="457"/>
      <c r="B24" s="462" t="s">
        <v>46</v>
      </c>
      <c r="C24" s="462"/>
      <c r="D24" s="462"/>
      <c r="E24" s="462"/>
      <c r="F24" s="462"/>
      <c r="G24" s="462"/>
      <c r="H24" s="465"/>
    </row>
    <row r="25" spans="1:8" ht="12.75">
      <c r="A25" s="457"/>
      <c r="B25" s="462"/>
      <c r="C25" s="462"/>
      <c r="D25" s="462"/>
      <c r="E25" s="462"/>
      <c r="F25" s="462"/>
      <c r="G25" s="462"/>
      <c r="H25" s="465"/>
    </row>
    <row r="26" spans="1:8" ht="12.75">
      <c r="A26" s="457"/>
      <c r="B26" s="459"/>
      <c r="C26" s="462"/>
      <c r="D26" s="462"/>
      <c r="E26" s="462"/>
      <c r="F26" s="462"/>
      <c r="G26" s="462"/>
      <c r="H26" s="465"/>
    </row>
    <row r="27" spans="1:8" ht="12.75">
      <c r="A27" s="457"/>
      <c r="B27" s="459"/>
      <c r="C27" s="459"/>
      <c r="D27" s="459"/>
      <c r="E27" s="459"/>
      <c r="F27" s="459"/>
      <c r="G27" s="459"/>
      <c r="H27" s="460"/>
    </row>
    <row r="28" spans="1:8" ht="12.75">
      <c r="A28" s="457"/>
      <c r="B28" s="459"/>
      <c r="C28" s="459"/>
      <c r="D28" s="459"/>
      <c r="E28" s="459"/>
      <c r="F28" s="459"/>
      <c r="G28" s="459"/>
      <c r="H28" s="460"/>
    </row>
    <row r="29" spans="1:8" ht="13.5" thickBot="1">
      <c r="A29" s="468"/>
      <c r="B29" s="469"/>
      <c r="C29" s="469"/>
      <c r="D29" s="469"/>
      <c r="E29" s="469"/>
      <c r="F29" s="469"/>
      <c r="G29" s="469"/>
      <c r="H29" s="470"/>
    </row>
    <row r="30" ht="13.5" thickTop="1"/>
  </sheetData>
  <mergeCells count="4">
    <mergeCell ref="A1:A2"/>
    <mergeCell ref="B1:B2"/>
    <mergeCell ref="C1:E1"/>
    <mergeCell ref="F1:H1"/>
  </mergeCells>
  <printOptions horizontalCentered="1"/>
  <pageMargins left="0.7874015748031497" right="0.7874015748031497" top="1.5748031496062993" bottom="0.984251968503937" header="0.7086614173228347" footer="0.5118110236220472"/>
  <pageSetup firstPageNumber="38" useFirstPageNumber="1" horizontalDpi="300" verticalDpi="300" orientation="landscape" paperSize="9" r:id="rId1"/>
  <headerFooter alignWithMargins="0">
    <oddHeader>&amp;C&amp;"Times New Roman,Félkövér\&amp;12a 2/2006. (II.13.) Kt. költségvetési rendelethez
Tapolca Város Önkormányzat 
 Európai Uniós projektjei&amp;R&amp;"Times New Roman,Normál\15.sz.melléklet
(az eredeti költségvetés
 17.sz.melléklete)
&amp;11ezer Ft-ban</oddHeader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44">
      <selection activeCell="D64" sqref="D64"/>
    </sheetView>
  </sheetViews>
  <sheetFormatPr defaultColWidth="9.00390625" defaultRowHeight="12.75"/>
  <cols>
    <col min="1" max="1" width="62.125" style="471" customWidth="1"/>
    <col min="2" max="2" width="4.125" style="472" customWidth="1"/>
    <col min="3" max="4" width="11.25390625" style="473" customWidth="1"/>
    <col min="5" max="5" width="9.25390625" style="535" customWidth="1"/>
    <col min="6" max="16384" width="8.00390625" style="473" customWidth="1"/>
  </cols>
  <sheetData>
    <row r="1" spans="4:5" ht="14.25" thickBot="1">
      <c r="D1" s="644" t="s">
        <v>48</v>
      </c>
      <c r="E1" s="644"/>
    </row>
    <row r="2" spans="1:5" s="476" customFormat="1" ht="31.5" customHeight="1">
      <c r="A2" s="640" t="s">
        <v>49</v>
      </c>
      <c r="B2" s="642" t="s">
        <v>884</v>
      </c>
      <c r="C2" s="474" t="s">
        <v>50</v>
      </c>
      <c r="D2" s="475" t="s">
        <v>51</v>
      </c>
      <c r="E2" s="475" t="s">
        <v>52</v>
      </c>
    </row>
    <row r="3" spans="1:5" s="476" customFormat="1" ht="13.5" customHeight="1" thickBot="1">
      <c r="A3" s="641"/>
      <c r="B3" s="643"/>
      <c r="C3" s="477" t="s">
        <v>53</v>
      </c>
      <c r="D3" s="478"/>
      <c r="E3" s="479" t="s">
        <v>54</v>
      </c>
    </row>
    <row r="4" spans="1:5" s="483" customFormat="1" ht="13.5" thickBot="1">
      <c r="A4" s="480" t="s">
        <v>55</v>
      </c>
      <c r="B4" s="481" t="s">
        <v>56</v>
      </c>
      <c r="C4" s="481" t="s">
        <v>57</v>
      </c>
      <c r="D4" s="482" t="s">
        <v>58</v>
      </c>
      <c r="E4" s="482" t="s">
        <v>59</v>
      </c>
    </row>
    <row r="5" spans="1:5" ht="12.75" customHeight="1">
      <c r="A5" s="484" t="s">
        <v>60</v>
      </c>
      <c r="B5" s="485">
        <v>63</v>
      </c>
      <c r="C5" s="486">
        <v>593348</v>
      </c>
      <c r="D5" s="487">
        <v>593348</v>
      </c>
      <c r="E5" s="488">
        <f aca="true" t="shared" si="0" ref="E5:E26">IF(C5&lt;&gt;0,ROUND(D5*100/C5,2),"-    ")</f>
        <v>100</v>
      </c>
    </row>
    <row r="6" spans="1:5" ht="12.75">
      <c r="A6" s="489" t="s">
        <v>61</v>
      </c>
      <c r="B6" s="490">
        <v>64</v>
      </c>
      <c r="C6" s="491">
        <v>6130278</v>
      </c>
      <c r="D6" s="492">
        <v>7344353</v>
      </c>
      <c r="E6" s="493">
        <f t="shared" si="0"/>
        <v>119.8</v>
      </c>
    </row>
    <row r="7" spans="1:5" ht="13.5" thickBot="1">
      <c r="A7" s="494" t="s">
        <v>62</v>
      </c>
      <c r="B7" s="495">
        <v>65</v>
      </c>
      <c r="C7" s="491"/>
      <c r="D7" s="492"/>
      <c r="E7" s="493" t="str">
        <f t="shared" si="0"/>
        <v>-    </v>
      </c>
    </row>
    <row r="8" spans="1:5" ht="12.75" customHeight="1" thickBot="1">
      <c r="A8" s="496" t="s">
        <v>63</v>
      </c>
      <c r="B8" s="497">
        <v>66</v>
      </c>
      <c r="C8" s="498">
        <f>SUM(C5:C7)</f>
        <v>6723626</v>
      </c>
      <c r="D8" s="499">
        <f>SUM(D5:D7)</f>
        <v>7937701</v>
      </c>
      <c r="E8" s="500">
        <f t="shared" si="0"/>
        <v>118.06</v>
      </c>
    </row>
    <row r="9" spans="1:5" ht="14.25" customHeight="1">
      <c r="A9" s="501" t="s">
        <v>113</v>
      </c>
      <c r="B9" s="502">
        <v>67</v>
      </c>
      <c r="C9" s="503">
        <v>10285</v>
      </c>
      <c r="D9" s="503">
        <v>117176</v>
      </c>
      <c r="E9" s="504">
        <f t="shared" si="0"/>
        <v>1139.29</v>
      </c>
    </row>
    <row r="10" spans="1:5" ht="14.25" customHeight="1">
      <c r="A10" s="489" t="s">
        <v>64</v>
      </c>
      <c r="B10" s="490">
        <v>68</v>
      </c>
      <c r="C10" s="505">
        <v>181466</v>
      </c>
      <c r="D10" s="505">
        <v>117176</v>
      </c>
      <c r="E10" s="504">
        <f t="shared" si="0"/>
        <v>64.57</v>
      </c>
    </row>
    <row r="11" spans="1:5" ht="14.25" customHeight="1">
      <c r="A11" s="489" t="s">
        <v>65</v>
      </c>
      <c r="B11" s="495">
        <v>69</v>
      </c>
      <c r="C11" s="505">
        <v>-171181</v>
      </c>
      <c r="D11" s="505"/>
      <c r="E11" s="504">
        <f t="shared" si="0"/>
        <v>0</v>
      </c>
    </row>
    <row r="12" spans="1:5" ht="12.75">
      <c r="A12" s="506" t="s">
        <v>66</v>
      </c>
      <c r="B12" s="490">
        <v>70</v>
      </c>
      <c r="C12" s="507">
        <v>184879</v>
      </c>
      <c r="D12" s="508"/>
      <c r="E12" s="509">
        <f t="shared" si="0"/>
        <v>0</v>
      </c>
    </row>
    <row r="13" spans="1:5" ht="12.75">
      <c r="A13" s="506" t="s">
        <v>67</v>
      </c>
      <c r="B13" s="495">
        <v>71</v>
      </c>
      <c r="C13" s="507"/>
      <c r="D13" s="508"/>
      <c r="E13" s="509" t="str">
        <f t="shared" si="0"/>
        <v>-    </v>
      </c>
    </row>
    <row r="14" spans="1:5" ht="12.75">
      <c r="A14" s="506" t="s">
        <v>68</v>
      </c>
      <c r="B14" s="490">
        <v>72</v>
      </c>
      <c r="C14" s="507"/>
      <c r="D14" s="508"/>
      <c r="E14" s="509" t="str">
        <f t="shared" si="0"/>
        <v>-    </v>
      </c>
    </row>
    <row r="15" spans="1:5" ht="13.5" thickBot="1">
      <c r="A15" s="506" t="s">
        <v>69</v>
      </c>
      <c r="B15" s="495">
        <v>73</v>
      </c>
      <c r="C15" s="510"/>
      <c r="D15" s="492"/>
      <c r="E15" s="509" t="str">
        <f t="shared" si="0"/>
        <v>-    </v>
      </c>
    </row>
    <row r="16" spans="1:5" ht="14.25" customHeight="1" thickBot="1">
      <c r="A16" s="511" t="s">
        <v>70</v>
      </c>
      <c r="B16" s="512">
        <v>74</v>
      </c>
      <c r="C16" s="513">
        <f>C9+C12+C13+C14+C15</f>
        <v>195164</v>
      </c>
      <c r="D16" s="513">
        <f>D9+D12+D13+D14+D15</f>
        <v>117176</v>
      </c>
      <c r="E16" s="500">
        <f t="shared" si="0"/>
        <v>60.04</v>
      </c>
    </row>
    <row r="17" spans="1:5" ht="15.75" customHeight="1">
      <c r="A17" s="506" t="s">
        <v>114</v>
      </c>
      <c r="B17" s="495">
        <v>75</v>
      </c>
      <c r="C17" s="503">
        <f>SUM(C18:C19)</f>
        <v>0</v>
      </c>
      <c r="D17" s="503">
        <f>SUM(D18:D19)</f>
        <v>0</v>
      </c>
      <c r="E17" s="504" t="str">
        <f t="shared" si="0"/>
        <v>-    </v>
      </c>
    </row>
    <row r="18" spans="1:5" ht="15.75" customHeight="1">
      <c r="A18" s="506" t="s">
        <v>71</v>
      </c>
      <c r="B18" s="490">
        <v>76</v>
      </c>
      <c r="C18" s="514"/>
      <c r="D18" s="505"/>
      <c r="E18" s="504" t="str">
        <f t="shared" si="0"/>
        <v>-    </v>
      </c>
    </row>
    <row r="19" spans="1:5" ht="15.75" customHeight="1">
      <c r="A19" s="506" t="s">
        <v>72</v>
      </c>
      <c r="B19" s="495">
        <v>77</v>
      </c>
      <c r="C19" s="514"/>
      <c r="D19" s="505"/>
      <c r="E19" s="504" t="str">
        <f t="shared" si="0"/>
        <v>-    </v>
      </c>
    </row>
    <row r="20" spans="1:5" s="515" customFormat="1" ht="12.75">
      <c r="A20" s="506" t="s">
        <v>73</v>
      </c>
      <c r="B20" s="490">
        <v>78</v>
      </c>
      <c r="C20" s="507"/>
      <c r="D20" s="508"/>
      <c r="E20" s="509" t="str">
        <f t="shared" si="0"/>
        <v>-    </v>
      </c>
    </row>
    <row r="21" spans="1:5" s="515" customFormat="1" ht="12.75">
      <c r="A21" s="506" t="s">
        <v>74</v>
      </c>
      <c r="B21" s="495">
        <v>79</v>
      </c>
      <c r="C21" s="507"/>
      <c r="D21" s="508"/>
      <c r="E21" s="509" t="str">
        <f t="shared" si="0"/>
        <v>-    </v>
      </c>
    </row>
    <row r="22" spans="1:5" ht="13.5" thickBot="1">
      <c r="A22" s="506" t="s">
        <v>75</v>
      </c>
      <c r="B22" s="490">
        <v>80</v>
      </c>
      <c r="C22" s="491"/>
      <c r="D22" s="492"/>
      <c r="E22" s="493" t="str">
        <f t="shared" si="0"/>
        <v>-    </v>
      </c>
    </row>
    <row r="23" spans="1:5" ht="13.5" thickBot="1">
      <c r="A23" s="516" t="s">
        <v>76</v>
      </c>
      <c r="B23" s="517">
        <v>81</v>
      </c>
      <c r="C23" s="518">
        <f>C17+C20+C21+C22</f>
        <v>0</v>
      </c>
      <c r="D23" s="518">
        <f>D17+D20+D21+D22</f>
        <v>0</v>
      </c>
      <c r="E23" s="519" t="str">
        <f t="shared" si="0"/>
        <v>-    </v>
      </c>
    </row>
    <row r="24" spans="1:5" ht="13.5" thickBot="1">
      <c r="A24" s="520" t="s">
        <v>77</v>
      </c>
      <c r="B24" s="497">
        <v>82</v>
      </c>
      <c r="C24" s="498">
        <f>C16+C23</f>
        <v>195164</v>
      </c>
      <c r="D24" s="499">
        <f>D16+D23</f>
        <v>117176</v>
      </c>
      <c r="E24" s="500">
        <f t="shared" si="0"/>
        <v>60.04</v>
      </c>
    </row>
    <row r="25" spans="1:5" ht="12.75">
      <c r="A25" s="521" t="s">
        <v>78</v>
      </c>
      <c r="B25" s="502">
        <v>83</v>
      </c>
      <c r="C25" s="514"/>
      <c r="D25" s="505"/>
      <c r="E25" s="504" t="str">
        <f t="shared" si="0"/>
        <v>-    </v>
      </c>
    </row>
    <row r="26" spans="1:5" ht="12.75">
      <c r="A26" s="506" t="s">
        <v>79</v>
      </c>
      <c r="B26" s="490">
        <v>84</v>
      </c>
      <c r="C26" s="507"/>
      <c r="D26" s="508"/>
      <c r="E26" s="509" t="str">
        <f t="shared" si="0"/>
        <v>-    </v>
      </c>
    </row>
    <row r="27" spans="1:5" ht="12.75">
      <c r="A27" s="506" t="s">
        <v>80</v>
      </c>
      <c r="B27" s="495">
        <v>85</v>
      </c>
      <c r="C27" s="507"/>
      <c r="D27" s="508"/>
      <c r="E27" s="509"/>
    </row>
    <row r="28" spans="1:5" ht="12.75">
      <c r="A28" s="506" t="s">
        <v>81</v>
      </c>
      <c r="B28" s="490">
        <v>86</v>
      </c>
      <c r="C28" s="507">
        <v>146914</v>
      </c>
      <c r="D28" s="508">
        <v>170327</v>
      </c>
      <c r="E28" s="509">
        <f aca="true" t="shared" si="1" ref="E28:E64">IF(C28&lt;&gt;0,ROUND(D28*100/C28,2),"-    ")</f>
        <v>115.94</v>
      </c>
    </row>
    <row r="29" spans="1:5" ht="12.75">
      <c r="A29" s="506" t="s">
        <v>82</v>
      </c>
      <c r="B29" s="495">
        <v>87</v>
      </c>
      <c r="C29" s="507"/>
      <c r="D29" s="508"/>
      <c r="E29" s="509" t="str">
        <f t="shared" si="1"/>
        <v>-    </v>
      </c>
    </row>
    <row r="30" spans="1:5" ht="13.5" thickBot="1">
      <c r="A30" s="506" t="s">
        <v>83</v>
      </c>
      <c r="B30" s="490">
        <v>88</v>
      </c>
      <c r="C30" s="491"/>
      <c r="D30" s="492"/>
      <c r="E30" s="493" t="str">
        <f t="shared" si="1"/>
        <v>-    </v>
      </c>
    </row>
    <row r="31" spans="1:5" ht="13.5" thickBot="1">
      <c r="A31" s="511" t="s">
        <v>84</v>
      </c>
      <c r="B31" s="517">
        <v>89</v>
      </c>
      <c r="C31" s="513">
        <f>SUM(C25:C30)</f>
        <v>146914</v>
      </c>
      <c r="D31" s="522">
        <f>SUM(D25:D30)</f>
        <v>170327</v>
      </c>
      <c r="E31" s="500">
        <f t="shared" si="1"/>
        <v>115.94</v>
      </c>
    </row>
    <row r="32" spans="1:5" ht="12.75">
      <c r="A32" s="506" t="s">
        <v>85</v>
      </c>
      <c r="B32" s="490">
        <v>90</v>
      </c>
      <c r="C32" s="514"/>
      <c r="D32" s="505"/>
      <c r="E32" s="504" t="str">
        <f t="shared" si="1"/>
        <v>-    </v>
      </c>
    </row>
    <row r="33" spans="1:5" ht="12.75">
      <c r="A33" s="506" t="s">
        <v>86</v>
      </c>
      <c r="B33" s="495">
        <v>91</v>
      </c>
      <c r="C33" s="507"/>
      <c r="D33" s="508"/>
      <c r="E33" s="509" t="str">
        <f t="shared" si="1"/>
        <v>-    </v>
      </c>
    </row>
    <row r="34" spans="1:5" ht="12.75" customHeight="1">
      <c r="A34" s="506" t="s">
        <v>115</v>
      </c>
      <c r="B34" s="490">
        <v>92</v>
      </c>
      <c r="C34" s="523">
        <v>113317</v>
      </c>
      <c r="D34" s="523">
        <v>21654</v>
      </c>
      <c r="E34" s="509">
        <f t="shared" si="1"/>
        <v>19.11</v>
      </c>
    </row>
    <row r="35" spans="1:5" ht="12.75" customHeight="1">
      <c r="A35" s="506" t="s">
        <v>87</v>
      </c>
      <c r="B35" s="495">
        <v>93</v>
      </c>
      <c r="C35" s="524">
        <v>69111</v>
      </c>
      <c r="D35" s="508">
        <v>21654</v>
      </c>
      <c r="E35" s="509">
        <f t="shared" si="1"/>
        <v>31.33</v>
      </c>
    </row>
    <row r="36" spans="1:5" ht="12.75" customHeight="1">
      <c r="A36" s="506" t="s">
        <v>88</v>
      </c>
      <c r="B36" s="490">
        <v>94</v>
      </c>
      <c r="C36" s="524">
        <v>44206</v>
      </c>
      <c r="D36" s="508"/>
      <c r="E36" s="509">
        <f t="shared" si="1"/>
        <v>0</v>
      </c>
    </row>
    <row r="37" spans="1:5" ht="12.75" customHeight="1">
      <c r="A37" s="506" t="s">
        <v>116</v>
      </c>
      <c r="B37" s="495">
        <v>95</v>
      </c>
      <c r="C37" s="525">
        <v>83506</v>
      </c>
      <c r="D37" s="525">
        <v>140257</v>
      </c>
      <c r="E37" s="509">
        <f t="shared" si="1"/>
        <v>167.96</v>
      </c>
    </row>
    <row r="38" spans="1:5" ht="12.75" customHeight="1">
      <c r="A38" s="506" t="s">
        <v>89</v>
      </c>
      <c r="B38" s="490">
        <v>96</v>
      </c>
      <c r="C38" s="510"/>
      <c r="D38" s="492"/>
      <c r="E38" s="509" t="str">
        <f t="shared" si="1"/>
        <v>-    </v>
      </c>
    </row>
    <row r="39" spans="1:5" ht="12.75" customHeight="1">
      <c r="A39" s="506" t="s">
        <v>90</v>
      </c>
      <c r="B39" s="495">
        <v>97</v>
      </c>
      <c r="C39" s="510"/>
      <c r="D39" s="492"/>
      <c r="E39" s="509" t="str">
        <f t="shared" si="1"/>
        <v>-    </v>
      </c>
    </row>
    <row r="40" spans="1:5" ht="12.75" customHeight="1">
      <c r="A40" s="506" t="s">
        <v>91</v>
      </c>
      <c r="B40" s="490">
        <v>98</v>
      </c>
      <c r="C40" s="524"/>
      <c r="D40" s="507"/>
      <c r="E40" s="509" t="str">
        <f t="shared" si="1"/>
        <v>-    </v>
      </c>
    </row>
    <row r="41" spans="1:5" ht="12.75" customHeight="1">
      <c r="A41" s="506" t="s">
        <v>92</v>
      </c>
      <c r="B41" s="495">
        <v>99</v>
      </c>
      <c r="C41" s="524">
        <v>36860</v>
      </c>
      <c r="D41" s="507">
        <v>83725</v>
      </c>
      <c r="E41" s="509">
        <f t="shared" si="1"/>
        <v>227.14</v>
      </c>
    </row>
    <row r="42" spans="1:5" ht="12.75" customHeight="1">
      <c r="A42" s="506" t="s">
        <v>93</v>
      </c>
      <c r="B42" s="490">
        <v>100</v>
      </c>
      <c r="C42" s="524">
        <v>1981</v>
      </c>
      <c r="D42" s="507">
        <v>2063</v>
      </c>
      <c r="E42" s="509">
        <f t="shared" si="1"/>
        <v>104.14</v>
      </c>
    </row>
    <row r="43" spans="1:5" ht="12.75" customHeight="1">
      <c r="A43" s="506" t="s">
        <v>94</v>
      </c>
      <c r="B43" s="495">
        <v>101</v>
      </c>
      <c r="C43" s="524"/>
      <c r="D43" s="507"/>
      <c r="E43" s="509" t="str">
        <f t="shared" si="1"/>
        <v>-    </v>
      </c>
    </row>
    <row r="44" spans="1:5" ht="12.75" customHeight="1">
      <c r="A44" s="506" t="s">
        <v>95</v>
      </c>
      <c r="B44" s="490">
        <v>102</v>
      </c>
      <c r="C44" s="524"/>
      <c r="D44" s="507"/>
      <c r="E44" s="509" t="str">
        <f t="shared" si="1"/>
        <v>-    </v>
      </c>
    </row>
    <row r="45" spans="1:5" ht="12.75" customHeight="1">
      <c r="A45" s="506" t="s">
        <v>96</v>
      </c>
      <c r="B45" s="495">
        <v>103</v>
      </c>
      <c r="C45" s="524"/>
      <c r="D45" s="507"/>
      <c r="E45" s="509" t="str">
        <f t="shared" si="1"/>
        <v>-    </v>
      </c>
    </row>
    <row r="46" spans="1:5" ht="22.5" customHeight="1">
      <c r="A46" s="506" t="s">
        <v>97</v>
      </c>
      <c r="B46" s="490">
        <v>104</v>
      </c>
      <c r="C46" s="524"/>
      <c r="D46" s="507"/>
      <c r="E46" s="509" t="str">
        <f t="shared" si="1"/>
        <v>-    </v>
      </c>
    </row>
    <row r="47" spans="1:5" ht="22.5" customHeight="1">
      <c r="A47" s="506" t="s">
        <v>99</v>
      </c>
      <c r="B47" s="495">
        <v>105</v>
      </c>
      <c r="C47" s="524"/>
      <c r="D47" s="507"/>
      <c r="E47" s="509" t="str">
        <f t="shared" si="1"/>
        <v>-    </v>
      </c>
    </row>
    <row r="48" spans="1:5" ht="22.5" customHeight="1">
      <c r="A48" s="506" t="s">
        <v>117</v>
      </c>
      <c r="B48" s="490">
        <v>106</v>
      </c>
      <c r="C48" s="524"/>
      <c r="D48" s="507"/>
      <c r="E48" s="509" t="str">
        <f t="shared" si="1"/>
        <v>-    </v>
      </c>
    </row>
    <row r="49" spans="1:5" ht="22.5" customHeight="1">
      <c r="A49" s="506" t="s">
        <v>100</v>
      </c>
      <c r="B49" s="495">
        <v>107</v>
      </c>
      <c r="C49" s="524">
        <v>43700</v>
      </c>
      <c r="D49" s="507">
        <v>52096</v>
      </c>
      <c r="E49" s="509">
        <f t="shared" si="1"/>
        <v>119.21</v>
      </c>
    </row>
    <row r="50" spans="1:5" ht="15.75" customHeight="1">
      <c r="A50" s="506" t="s">
        <v>118</v>
      </c>
      <c r="B50" s="490">
        <v>108</v>
      </c>
      <c r="C50" s="524"/>
      <c r="D50" s="507"/>
      <c r="E50" s="509" t="str">
        <f t="shared" si="1"/>
        <v>-    </v>
      </c>
    </row>
    <row r="51" spans="1:5" ht="13.5" customHeight="1">
      <c r="A51" s="506" t="s">
        <v>120</v>
      </c>
      <c r="B51" s="526">
        <v>109</v>
      </c>
      <c r="C51" s="524"/>
      <c r="D51" s="527"/>
      <c r="E51" s="509" t="str">
        <f t="shared" si="1"/>
        <v>-    </v>
      </c>
    </row>
    <row r="52" spans="1:5" ht="12.75" customHeight="1">
      <c r="A52" s="528" t="s">
        <v>121</v>
      </c>
      <c r="B52" s="490">
        <v>110</v>
      </c>
      <c r="C52" s="524"/>
      <c r="D52" s="507"/>
      <c r="E52" s="509" t="str">
        <f t="shared" si="1"/>
        <v>-    </v>
      </c>
    </row>
    <row r="53" spans="1:5" ht="12.75" customHeight="1">
      <c r="A53" s="528" t="s">
        <v>122</v>
      </c>
      <c r="B53" s="495">
        <v>111</v>
      </c>
      <c r="C53" s="524"/>
      <c r="D53" s="507"/>
      <c r="E53" s="509" t="str">
        <f t="shared" si="1"/>
        <v>-    </v>
      </c>
    </row>
    <row r="54" spans="1:5" ht="12.75" customHeight="1" thickBot="1">
      <c r="A54" s="528" t="s">
        <v>123</v>
      </c>
      <c r="B54" s="490">
        <v>112</v>
      </c>
      <c r="C54" s="529">
        <v>965</v>
      </c>
      <c r="D54" s="530">
        <v>2373</v>
      </c>
      <c r="E54" s="509">
        <f t="shared" si="1"/>
        <v>245.91</v>
      </c>
    </row>
    <row r="55" spans="1:5" ht="13.5" thickBot="1">
      <c r="A55" s="511" t="s">
        <v>101</v>
      </c>
      <c r="B55" s="517">
        <v>113</v>
      </c>
      <c r="C55" s="513">
        <f>C32+C33+C34+C37</f>
        <v>196823</v>
      </c>
      <c r="D55" s="522">
        <f>D32+D33+D34+D37</f>
        <v>161911</v>
      </c>
      <c r="E55" s="500">
        <f t="shared" si="1"/>
        <v>82.26</v>
      </c>
    </row>
    <row r="56" spans="1:5" ht="12.75">
      <c r="A56" s="506" t="s">
        <v>102</v>
      </c>
      <c r="B56" s="490">
        <v>114</v>
      </c>
      <c r="C56" s="514">
        <v>292935</v>
      </c>
      <c r="D56" s="505">
        <v>106019</v>
      </c>
      <c r="E56" s="504">
        <f t="shared" si="1"/>
        <v>36.19</v>
      </c>
    </row>
    <row r="57" spans="1:5" ht="12.75">
      <c r="A57" s="506" t="s">
        <v>103</v>
      </c>
      <c r="B57" s="495">
        <v>115</v>
      </c>
      <c r="C57" s="507">
        <v>18858</v>
      </c>
      <c r="D57" s="508">
        <v>7177</v>
      </c>
      <c r="E57" s="509">
        <f t="shared" si="1"/>
        <v>38.06</v>
      </c>
    </row>
    <row r="58" spans="1:5" ht="12" customHeight="1">
      <c r="A58" s="506" t="s">
        <v>104</v>
      </c>
      <c r="B58" s="490">
        <v>116</v>
      </c>
      <c r="C58" s="507"/>
      <c r="D58" s="508"/>
      <c r="E58" s="509" t="str">
        <f t="shared" si="1"/>
        <v>-    </v>
      </c>
    </row>
    <row r="59" spans="1:5" ht="12.75">
      <c r="A59" s="489" t="s">
        <v>105</v>
      </c>
      <c r="B59" s="495">
        <v>117</v>
      </c>
      <c r="C59" s="507">
        <v>121</v>
      </c>
      <c r="D59" s="508">
        <v>185</v>
      </c>
      <c r="E59" s="509">
        <f t="shared" si="1"/>
        <v>152.89</v>
      </c>
    </row>
    <row r="60" spans="1:5" ht="12" customHeight="1">
      <c r="A60" s="506" t="s">
        <v>107</v>
      </c>
      <c r="B60" s="490">
        <v>118</v>
      </c>
      <c r="C60" s="491"/>
      <c r="D60" s="492" t="s">
        <v>108</v>
      </c>
      <c r="E60" s="509" t="str">
        <f t="shared" si="1"/>
        <v>-    </v>
      </c>
    </row>
    <row r="61" spans="1:5" ht="12" customHeight="1" thickBot="1">
      <c r="A61" s="506" t="s">
        <v>109</v>
      </c>
      <c r="B61" s="495">
        <v>119</v>
      </c>
      <c r="C61" s="530"/>
      <c r="D61" s="531"/>
      <c r="E61" s="509" t="str">
        <f t="shared" si="1"/>
        <v>-    </v>
      </c>
    </row>
    <row r="62" spans="1:5" ht="12.75" customHeight="1" thickBot="1">
      <c r="A62" s="516" t="s">
        <v>110</v>
      </c>
      <c r="B62" s="532">
        <v>120</v>
      </c>
      <c r="C62" s="518">
        <f>SUM(C56:C59)</f>
        <v>311914</v>
      </c>
      <c r="D62" s="533">
        <f>SUM(D56:D59)</f>
        <v>113381</v>
      </c>
      <c r="E62" s="519">
        <f t="shared" si="1"/>
        <v>36.35</v>
      </c>
    </row>
    <row r="63" spans="1:5" ht="13.5" thickBot="1">
      <c r="A63" s="520" t="s">
        <v>111</v>
      </c>
      <c r="B63" s="497">
        <v>121</v>
      </c>
      <c r="C63" s="498">
        <f>C31+C55+C62</f>
        <v>655651</v>
      </c>
      <c r="D63" s="499">
        <f>D31+D55+D62</f>
        <v>445619</v>
      </c>
      <c r="E63" s="500">
        <f t="shared" si="1"/>
        <v>67.97</v>
      </c>
    </row>
    <row r="64" spans="1:5" ht="17.25" customHeight="1" thickBot="1">
      <c r="A64" s="534" t="s">
        <v>112</v>
      </c>
      <c r="B64" s="497">
        <v>122</v>
      </c>
      <c r="C64" s="498">
        <f>C8+C24+C63</f>
        <v>7574441</v>
      </c>
      <c r="D64" s="499">
        <f>D8+D24+D63</f>
        <v>8500496</v>
      </c>
      <c r="E64" s="500">
        <f t="shared" si="1"/>
        <v>112.23</v>
      </c>
    </row>
  </sheetData>
  <mergeCells count="3">
    <mergeCell ref="A2:A3"/>
    <mergeCell ref="B2:B3"/>
    <mergeCell ref="D1:E1"/>
  </mergeCells>
  <printOptions horizontalCentered="1"/>
  <pageMargins left="0.1968503937007874" right="0.1968503937007874" top="0.9448818897637796" bottom="0.8661417322834646" header="0.4724409448818898" footer="0.6692913385826772"/>
  <pageSetup firstPageNumber="39" useFirstPageNumber="1" horizontalDpi="300" verticalDpi="300" orientation="portrait" paperSize="9" scale="90" r:id="rId1"/>
  <headerFooter alignWithMargins="0">
    <oddHeader>&amp;C&amp;"Times New Roman,Félkövér\&amp;14TAPOLCA VÁROS ÖNKORMÁNYZAT&amp;"Arial CE,Normál\&amp;10
&amp;"Times New Roman,Félkövér\&amp;11 2006.ÉVI MÉRLEGE&amp;"Arial CE,Normál\&amp;10
&amp;R16/A.sz.melléklet</oddHeader>
    <oddFooter>&amp;C&amp;P. oldal</oddFooter>
  </headerFooter>
  <rowBreaks count="1" manualBreakCount="1">
    <brk id="5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E66"/>
  <sheetViews>
    <sheetView zoomScale="111" zoomScaleNormal="111" zoomScaleSheetLayoutView="100" workbookViewId="0" topLeftCell="A50">
      <selection activeCell="D67" sqref="D67"/>
    </sheetView>
  </sheetViews>
  <sheetFormatPr defaultColWidth="9.00390625" defaultRowHeight="12.75"/>
  <cols>
    <col min="1" max="1" width="62.625" style="471" customWidth="1"/>
    <col min="2" max="2" width="4.125" style="472" customWidth="1"/>
    <col min="3" max="4" width="11.25390625" style="473" customWidth="1"/>
    <col min="5" max="5" width="7.875" style="473" customWidth="1"/>
    <col min="6" max="16384" width="8.00390625" style="473" customWidth="1"/>
  </cols>
  <sheetData>
    <row r="1" spans="4:5" ht="14.25" thickBot="1">
      <c r="D1" s="644" t="s">
        <v>48</v>
      </c>
      <c r="E1" s="644"/>
    </row>
    <row r="2" spans="1:5" s="536" customFormat="1" ht="29.25" customHeight="1">
      <c r="A2" s="640" t="s">
        <v>124</v>
      </c>
      <c r="B2" s="642" t="s">
        <v>884</v>
      </c>
      <c r="C2" s="474" t="s">
        <v>125</v>
      </c>
      <c r="D2" s="475" t="s">
        <v>51</v>
      </c>
      <c r="E2" s="475" t="s">
        <v>52</v>
      </c>
    </row>
    <row r="3" spans="1:5" s="537" customFormat="1" ht="14.25" customHeight="1" thickBot="1">
      <c r="A3" s="641"/>
      <c r="B3" s="643"/>
      <c r="C3" s="477" t="s">
        <v>53</v>
      </c>
      <c r="D3" s="478"/>
      <c r="E3" s="479" t="s">
        <v>54</v>
      </c>
    </row>
    <row r="4" spans="1:5" s="538" customFormat="1" ht="12.75" customHeight="1" thickBot="1">
      <c r="A4" s="480" t="s">
        <v>55</v>
      </c>
      <c r="B4" s="481" t="s">
        <v>56</v>
      </c>
      <c r="C4" s="481" t="s">
        <v>57</v>
      </c>
      <c r="D4" s="482" t="s">
        <v>58</v>
      </c>
      <c r="E4" s="482" t="s">
        <v>59</v>
      </c>
    </row>
    <row r="5" spans="1:5" s="538" customFormat="1" ht="14.25" customHeight="1">
      <c r="A5" s="484" t="s">
        <v>126</v>
      </c>
      <c r="B5" s="539" t="s">
        <v>127</v>
      </c>
      <c r="C5" s="540"/>
      <c r="D5" s="541"/>
      <c r="E5" s="488" t="str">
        <f aca="true" t="shared" si="0" ref="E5:E36">IF(C5&lt;&gt;0,ROUND(D5*100/C5,2),"-    ")</f>
        <v>-    </v>
      </c>
    </row>
    <row r="6" spans="1:5" s="538" customFormat="1" ht="14.25" customHeight="1">
      <c r="A6" s="489" t="s">
        <v>128</v>
      </c>
      <c r="B6" s="542" t="s">
        <v>129</v>
      </c>
      <c r="C6" s="507"/>
      <c r="D6" s="508"/>
      <c r="E6" s="504" t="str">
        <f t="shared" si="0"/>
        <v>-    </v>
      </c>
    </row>
    <row r="7" spans="1:5" ht="14.25" customHeight="1">
      <c r="A7" s="501" t="s">
        <v>130</v>
      </c>
      <c r="B7" s="543">
        <v>3</v>
      </c>
      <c r="C7" s="507">
        <v>763</v>
      </c>
      <c r="D7" s="508">
        <v>138</v>
      </c>
      <c r="E7" s="504">
        <f t="shared" si="0"/>
        <v>18.09</v>
      </c>
    </row>
    <row r="8" spans="1:5" ht="14.25" customHeight="1">
      <c r="A8" s="489" t="s">
        <v>131</v>
      </c>
      <c r="B8" s="490">
        <v>4</v>
      </c>
      <c r="C8" s="507">
        <v>19988</v>
      </c>
      <c r="D8" s="508">
        <v>15493</v>
      </c>
      <c r="E8" s="509">
        <f t="shared" si="0"/>
        <v>77.51</v>
      </c>
    </row>
    <row r="9" spans="1:5" ht="14.25" customHeight="1">
      <c r="A9" s="489" t="s">
        <v>132</v>
      </c>
      <c r="B9" s="490">
        <v>5</v>
      </c>
      <c r="C9" s="507"/>
      <c r="D9" s="508"/>
      <c r="E9" s="509" t="str">
        <f t="shared" si="0"/>
        <v>-    </v>
      </c>
    </row>
    <row r="10" spans="1:5" ht="14.25" customHeight="1" thickBot="1">
      <c r="A10" s="489" t="s">
        <v>133</v>
      </c>
      <c r="B10" s="490">
        <v>6</v>
      </c>
      <c r="C10" s="514"/>
      <c r="D10" s="505"/>
      <c r="E10" s="493" t="str">
        <f t="shared" si="0"/>
        <v>-    </v>
      </c>
    </row>
    <row r="11" spans="1:5" ht="13.5" customHeight="1" thickBot="1">
      <c r="A11" s="544" t="s">
        <v>134</v>
      </c>
      <c r="B11" s="545">
        <v>7</v>
      </c>
      <c r="C11" s="546">
        <f>SUM(C5:C10)</f>
        <v>20751</v>
      </c>
      <c r="D11" s="547">
        <f>SUM(D5:D10)</f>
        <v>15631</v>
      </c>
      <c r="E11" s="500">
        <f t="shared" si="0"/>
        <v>75.33</v>
      </c>
    </row>
    <row r="12" spans="1:5" ht="14.25" customHeight="1">
      <c r="A12" s="506" t="s">
        <v>135</v>
      </c>
      <c r="B12" s="490">
        <v>8</v>
      </c>
      <c r="C12" s="507">
        <v>5679447</v>
      </c>
      <c r="D12" s="508">
        <v>6602020</v>
      </c>
      <c r="E12" s="504">
        <f t="shared" si="0"/>
        <v>116.24</v>
      </c>
    </row>
    <row r="13" spans="1:5" ht="14.25" customHeight="1">
      <c r="A13" s="506" t="s">
        <v>136</v>
      </c>
      <c r="B13" s="490">
        <v>9</v>
      </c>
      <c r="C13" s="507">
        <v>246498</v>
      </c>
      <c r="D13" s="508">
        <v>189474</v>
      </c>
      <c r="E13" s="509">
        <f t="shared" si="0"/>
        <v>76.87</v>
      </c>
    </row>
    <row r="14" spans="1:5" ht="14.25" customHeight="1">
      <c r="A14" s="506" t="s">
        <v>137</v>
      </c>
      <c r="B14" s="490">
        <v>10</v>
      </c>
      <c r="C14" s="507">
        <v>10470</v>
      </c>
      <c r="D14" s="508">
        <v>9491</v>
      </c>
      <c r="E14" s="509">
        <f t="shared" si="0"/>
        <v>90.65</v>
      </c>
    </row>
    <row r="15" spans="1:5" ht="14.25" customHeight="1">
      <c r="A15" s="506" t="s">
        <v>138</v>
      </c>
      <c r="B15" s="490">
        <v>11</v>
      </c>
      <c r="C15" s="507"/>
      <c r="D15" s="508"/>
      <c r="E15" s="509" t="str">
        <f t="shared" si="0"/>
        <v>-    </v>
      </c>
    </row>
    <row r="16" spans="1:5" ht="14.25" customHeight="1">
      <c r="A16" s="506" t="s">
        <v>192</v>
      </c>
      <c r="B16" s="490">
        <v>12</v>
      </c>
      <c r="C16" s="507">
        <v>399113</v>
      </c>
      <c r="D16" s="508">
        <v>196308</v>
      </c>
      <c r="E16" s="509">
        <f t="shared" si="0"/>
        <v>49.19</v>
      </c>
    </row>
    <row r="17" spans="1:5" ht="14.25" customHeight="1">
      <c r="A17" s="506" t="s">
        <v>139</v>
      </c>
      <c r="B17" s="548">
        <v>13</v>
      </c>
      <c r="C17" s="507"/>
      <c r="D17" s="508"/>
      <c r="E17" s="493" t="str">
        <f t="shared" si="0"/>
        <v>-    </v>
      </c>
    </row>
    <row r="18" spans="1:5" ht="14.25" customHeight="1">
      <c r="A18" s="506" t="s">
        <v>140</v>
      </c>
      <c r="B18" s="490">
        <v>14</v>
      </c>
      <c r="C18" s="507"/>
      <c r="D18" s="508"/>
      <c r="E18" s="493" t="str">
        <f t="shared" si="0"/>
        <v>-    </v>
      </c>
    </row>
    <row r="19" spans="1:5" ht="14.25" customHeight="1" thickBot="1">
      <c r="A19" s="506" t="s">
        <v>141</v>
      </c>
      <c r="B19" s="490">
        <v>15</v>
      </c>
      <c r="C19" s="507"/>
      <c r="D19" s="508"/>
      <c r="E19" s="493" t="str">
        <f t="shared" si="0"/>
        <v>-    </v>
      </c>
    </row>
    <row r="20" spans="1:5" ht="15" customHeight="1" thickBot="1">
      <c r="A20" s="511" t="s">
        <v>142</v>
      </c>
      <c r="B20" s="545">
        <v>16</v>
      </c>
      <c r="C20" s="513">
        <f>SUM(C12:C19)</f>
        <v>6335528</v>
      </c>
      <c r="D20" s="547">
        <f>SUM(D12:D19)</f>
        <v>6997293</v>
      </c>
      <c r="E20" s="500">
        <f t="shared" si="0"/>
        <v>110.45</v>
      </c>
    </row>
    <row r="21" spans="1:5" ht="14.25" customHeight="1">
      <c r="A21" s="506" t="s">
        <v>143</v>
      </c>
      <c r="B21" s="490">
        <v>17</v>
      </c>
      <c r="C21" s="507">
        <v>187833</v>
      </c>
      <c r="D21" s="508">
        <v>188833</v>
      </c>
      <c r="E21" s="504">
        <f t="shared" si="0"/>
        <v>100.53</v>
      </c>
    </row>
    <row r="22" spans="1:5" ht="14.25" customHeight="1">
      <c r="A22" s="506" t="s">
        <v>144</v>
      </c>
      <c r="B22" s="490">
        <v>18</v>
      </c>
      <c r="C22" s="507"/>
      <c r="D22" s="508"/>
      <c r="E22" s="509" t="str">
        <f t="shared" si="0"/>
        <v>-    </v>
      </c>
    </row>
    <row r="23" spans="1:5" ht="14.25" customHeight="1">
      <c r="A23" s="506" t="s">
        <v>145</v>
      </c>
      <c r="B23" s="490">
        <v>19</v>
      </c>
      <c r="C23" s="507">
        <v>2832</v>
      </c>
      <c r="D23" s="508">
        <v>2852</v>
      </c>
      <c r="E23" s="509">
        <f t="shared" si="0"/>
        <v>100.71</v>
      </c>
    </row>
    <row r="24" spans="1:5" ht="14.25" customHeight="1">
      <c r="A24" s="506" t="s">
        <v>146</v>
      </c>
      <c r="B24" s="490">
        <v>20</v>
      </c>
      <c r="C24" s="507"/>
      <c r="D24" s="508"/>
      <c r="E24" s="509" t="str">
        <f t="shared" si="0"/>
        <v>-    </v>
      </c>
    </row>
    <row r="25" spans="1:5" ht="14.25" customHeight="1">
      <c r="A25" s="506" t="s">
        <v>147</v>
      </c>
      <c r="B25" s="490">
        <v>21</v>
      </c>
      <c r="C25" s="507"/>
      <c r="D25" s="508"/>
      <c r="E25" s="509" t="str">
        <f t="shared" si="0"/>
        <v>-    </v>
      </c>
    </row>
    <row r="26" spans="1:5" ht="14.25" customHeight="1" thickBot="1">
      <c r="A26" s="506" t="s">
        <v>148</v>
      </c>
      <c r="B26" s="490">
        <v>22</v>
      </c>
      <c r="C26" s="507"/>
      <c r="D26" s="508"/>
      <c r="E26" s="509" t="str">
        <f t="shared" si="0"/>
        <v>-    </v>
      </c>
    </row>
    <row r="27" spans="1:5" s="515" customFormat="1" ht="15" customHeight="1" thickBot="1">
      <c r="A27" s="511" t="s">
        <v>149</v>
      </c>
      <c r="B27" s="545">
        <v>23</v>
      </c>
      <c r="C27" s="546">
        <f>SUM(C21:C26)</f>
        <v>190665</v>
      </c>
      <c r="D27" s="547">
        <f>SUM(D21:D26)</f>
        <v>191685</v>
      </c>
      <c r="E27" s="500">
        <f t="shared" si="0"/>
        <v>100.53</v>
      </c>
    </row>
    <row r="28" spans="1:5" s="515" customFormat="1" ht="14.25" customHeight="1">
      <c r="A28" s="506" t="s">
        <v>150</v>
      </c>
      <c r="B28" s="526">
        <v>24</v>
      </c>
      <c r="C28" s="507">
        <v>425390</v>
      </c>
      <c r="D28" s="508">
        <v>997288</v>
      </c>
      <c r="E28" s="509">
        <f t="shared" si="0"/>
        <v>234.44</v>
      </c>
    </row>
    <row r="29" spans="1:5" s="515" customFormat="1" ht="14.25" customHeight="1">
      <c r="A29" s="506" t="s">
        <v>151</v>
      </c>
      <c r="B29" s="526">
        <v>25</v>
      </c>
      <c r="C29" s="507"/>
      <c r="D29" s="508"/>
      <c r="E29" s="509" t="str">
        <f t="shared" si="0"/>
        <v>-    </v>
      </c>
    </row>
    <row r="30" spans="1:5" s="515" customFormat="1" ht="14.25" customHeight="1">
      <c r="A30" s="506" t="s">
        <v>152</v>
      </c>
      <c r="B30" s="526">
        <v>26</v>
      </c>
      <c r="C30" s="507"/>
      <c r="D30" s="508"/>
      <c r="E30" s="509" t="str">
        <f t="shared" si="0"/>
        <v>-    </v>
      </c>
    </row>
    <row r="31" spans="1:5" s="515" customFormat="1" ht="14.25" customHeight="1">
      <c r="A31" s="506" t="s">
        <v>153</v>
      </c>
      <c r="B31" s="526">
        <v>27</v>
      </c>
      <c r="C31" s="507"/>
      <c r="D31" s="508"/>
      <c r="E31" s="509" t="str">
        <f t="shared" si="0"/>
        <v>-    </v>
      </c>
    </row>
    <row r="32" spans="1:5" s="515" customFormat="1" ht="24" customHeight="1" thickBot="1">
      <c r="A32" s="549" t="s">
        <v>154</v>
      </c>
      <c r="B32" s="526">
        <v>28</v>
      </c>
      <c r="C32" s="507"/>
      <c r="D32" s="508"/>
      <c r="E32" s="509" t="str">
        <f t="shared" si="0"/>
        <v>-    </v>
      </c>
    </row>
    <row r="33" spans="1:5" s="515" customFormat="1" ht="15.75" customHeight="1" thickBot="1">
      <c r="A33" s="550" t="s">
        <v>155</v>
      </c>
      <c r="B33" s="517">
        <v>29</v>
      </c>
      <c r="C33" s="551">
        <f>SUM(C28:C32)</f>
        <v>425390</v>
      </c>
      <c r="D33" s="552">
        <f>SUM(D28:D32)</f>
        <v>997288</v>
      </c>
      <c r="E33" s="493">
        <f t="shared" si="0"/>
        <v>234.44</v>
      </c>
    </row>
    <row r="34" spans="1:5" ht="17.25" customHeight="1" thickBot="1">
      <c r="A34" s="520" t="s">
        <v>156</v>
      </c>
      <c r="B34" s="553">
        <v>30</v>
      </c>
      <c r="C34" s="554">
        <f>C11+C20+C27+C33</f>
        <v>6972334</v>
      </c>
      <c r="D34" s="555">
        <f>D11+D20+D27+D33</f>
        <v>8201897</v>
      </c>
      <c r="E34" s="500">
        <f t="shared" si="0"/>
        <v>117.63</v>
      </c>
    </row>
    <row r="35" spans="1:5" ht="14.25" customHeight="1">
      <c r="A35" s="521" t="s">
        <v>157</v>
      </c>
      <c r="B35" s="543">
        <v>31</v>
      </c>
      <c r="C35" s="514">
        <v>24946</v>
      </c>
      <c r="D35" s="505">
        <v>1461</v>
      </c>
      <c r="E35" s="504">
        <f t="shared" si="0"/>
        <v>5.86</v>
      </c>
    </row>
    <row r="36" spans="1:5" ht="14.25" customHeight="1">
      <c r="A36" s="506" t="s">
        <v>158</v>
      </c>
      <c r="B36" s="490">
        <v>32</v>
      </c>
      <c r="C36" s="507"/>
      <c r="D36" s="508"/>
      <c r="E36" s="509" t="str">
        <f t="shared" si="0"/>
        <v>-    </v>
      </c>
    </row>
    <row r="37" spans="1:5" ht="14.25" customHeight="1">
      <c r="A37" s="506" t="s">
        <v>159</v>
      </c>
      <c r="B37" s="490">
        <v>33</v>
      </c>
      <c r="C37" s="507"/>
      <c r="D37" s="508"/>
      <c r="E37" s="509" t="str">
        <f aca="true" t="shared" si="1" ref="E37:E66">IF(C37&lt;&gt;0,ROUND(D37*100/C37,2),"-    ")</f>
        <v>-    </v>
      </c>
    </row>
    <row r="38" spans="1:5" ht="14.25" customHeight="1">
      <c r="A38" s="506" t="s">
        <v>160</v>
      </c>
      <c r="B38" s="490">
        <v>34</v>
      </c>
      <c r="C38" s="507">
        <v>187</v>
      </c>
      <c r="D38" s="508">
        <v>186</v>
      </c>
      <c r="E38" s="509">
        <f t="shared" si="1"/>
        <v>99.47</v>
      </c>
    </row>
    <row r="39" spans="1:5" ht="24.75" customHeight="1">
      <c r="A39" s="506" t="s">
        <v>161</v>
      </c>
      <c r="B39" s="490">
        <v>35</v>
      </c>
      <c r="C39" s="507">
        <v>578</v>
      </c>
      <c r="D39" s="508">
        <v>0</v>
      </c>
      <c r="E39" s="509">
        <f t="shared" si="1"/>
        <v>0</v>
      </c>
    </row>
    <row r="40" spans="1:5" ht="14.25" customHeight="1" thickBot="1">
      <c r="A40" s="506" t="s">
        <v>162</v>
      </c>
      <c r="B40" s="490">
        <v>36</v>
      </c>
      <c r="C40" s="507"/>
      <c r="D40" s="508"/>
      <c r="E40" s="509" t="str">
        <f t="shared" si="1"/>
        <v>-    </v>
      </c>
    </row>
    <row r="41" spans="1:5" ht="13.5" thickBot="1">
      <c r="A41" s="511" t="s">
        <v>163</v>
      </c>
      <c r="B41" s="512">
        <v>37</v>
      </c>
      <c r="C41" s="546">
        <f>SUM(C35:C40)</f>
        <v>25711</v>
      </c>
      <c r="D41" s="547">
        <f>SUM(D35:D40)</f>
        <v>1647</v>
      </c>
      <c r="E41" s="500">
        <f t="shared" si="1"/>
        <v>6.41</v>
      </c>
    </row>
    <row r="42" spans="1:5" ht="14.25" customHeight="1">
      <c r="A42" s="506" t="s">
        <v>164</v>
      </c>
      <c r="B42" s="490">
        <v>38</v>
      </c>
      <c r="C42" s="507">
        <v>16476</v>
      </c>
      <c r="D42" s="508">
        <v>22315</v>
      </c>
      <c r="E42" s="504">
        <f t="shared" si="1"/>
        <v>135.44</v>
      </c>
    </row>
    <row r="43" spans="1:5" ht="14.25" customHeight="1">
      <c r="A43" s="506" t="s">
        <v>165</v>
      </c>
      <c r="B43" s="490">
        <v>39</v>
      </c>
      <c r="C43" s="507">
        <v>50589</v>
      </c>
      <c r="D43" s="508">
        <v>42171</v>
      </c>
      <c r="E43" s="509">
        <f t="shared" si="1"/>
        <v>83.36</v>
      </c>
    </row>
    <row r="44" spans="1:5" ht="14.25" customHeight="1">
      <c r="A44" s="506" t="s">
        <v>166</v>
      </c>
      <c r="B44" s="490">
        <v>40</v>
      </c>
      <c r="C44" s="507"/>
      <c r="D44" s="508"/>
      <c r="E44" s="509" t="str">
        <f t="shared" si="1"/>
        <v>-    </v>
      </c>
    </row>
    <row r="45" spans="1:5" ht="14.25" customHeight="1">
      <c r="A45" s="506" t="s">
        <v>167</v>
      </c>
      <c r="B45" s="490">
        <v>41</v>
      </c>
      <c r="C45" s="507">
        <v>2253</v>
      </c>
      <c r="D45" s="508">
        <v>1909</v>
      </c>
      <c r="E45" s="509">
        <f t="shared" si="1"/>
        <v>84.73</v>
      </c>
    </row>
    <row r="46" spans="1:5" ht="26.25" customHeight="1">
      <c r="A46" s="489" t="s">
        <v>168</v>
      </c>
      <c r="B46" s="490">
        <v>42</v>
      </c>
      <c r="C46" s="507">
        <v>1995</v>
      </c>
      <c r="D46" s="508">
        <v>1246</v>
      </c>
      <c r="E46" s="509">
        <f t="shared" si="1"/>
        <v>62.46</v>
      </c>
    </row>
    <row r="47" spans="1:5" ht="26.25" customHeight="1">
      <c r="A47" s="489" t="s">
        <v>169</v>
      </c>
      <c r="B47" s="490">
        <v>43</v>
      </c>
      <c r="C47" s="556"/>
      <c r="D47" s="508"/>
      <c r="E47" s="493" t="str">
        <f t="shared" si="1"/>
        <v>-    </v>
      </c>
    </row>
    <row r="48" spans="1:5" ht="14.25" customHeight="1">
      <c r="A48" s="489" t="s">
        <v>170</v>
      </c>
      <c r="B48" s="490">
        <v>44</v>
      </c>
      <c r="C48" s="507"/>
      <c r="D48" s="508"/>
      <c r="E48" s="493" t="str">
        <f t="shared" si="1"/>
        <v>-    </v>
      </c>
    </row>
    <row r="49" spans="1:5" ht="14.25" customHeight="1">
      <c r="A49" s="489" t="s">
        <v>171</v>
      </c>
      <c r="B49" s="490">
        <v>45</v>
      </c>
      <c r="C49" s="507"/>
      <c r="D49" s="508"/>
      <c r="E49" s="493" t="str">
        <f t="shared" si="1"/>
        <v>-    </v>
      </c>
    </row>
    <row r="50" spans="1:5" ht="14.25" customHeight="1" thickBot="1">
      <c r="A50" s="489" t="s">
        <v>172</v>
      </c>
      <c r="B50" s="490">
        <v>46</v>
      </c>
      <c r="C50" s="507"/>
      <c r="D50" s="508"/>
      <c r="E50" s="493" t="str">
        <f t="shared" si="1"/>
        <v>-    </v>
      </c>
    </row>
    <row r="51" spans="1:5" ht="16.5" customHeight="1" thickBot="1">
      <c r="A51" s="511" t="s">
        <v>173</v>
      </c>
      <c r="B51" s="512">
        <v>47</v>
      </c>
      <c r="C51" s="546">
        <f>SUM(C42:C45)</f>
        <v>69318</v>
      </c>
      <c r="D51" s="546">
        <f>SUM(D42:D45)</f>
        <v>66395</v>
      </c>
      <c r="E51" s="500">
        <f t="shared" si="1"/>
        <v>95.78</v>
      </c>
    </row>
    <row r="52" spans="1:5" ht="14.25" customHeight="1">
      <c r="A52" s="506" t="s">
        <v>178</v>
      </c>
      <c r="B52" s="490">
        <v>48</v>
      </c>
      <c r="C52" s="507"/>
      <c r="D52" s="508"/>
      <c r="E52" s="504" t="str">
        <f t="shared" si="1"/>
        <v>-    </v>
      </c>
    </row>
    <row r="53" spans="1:5" ht="14.25" customHeight="1" thickBot="1">
      <c r="A53" s="506" t="s">
        <v>193</v>
      </c>
      <c r="B53" s="490">
        <v>49</v>
      </c>
      <c r="C53" s="507"/>
      <c r="D53" s="508"/>
      <c r="E53" s="509" t="str">
        <f t="shared" si="1"/>
        <v>-    </v>
      </c>
    </row>
    <row r="54" spans="1:5" ht="15.75" customHeight="1" thickBot="1">
      <c r="A54" s="511" t="s">
        <v>179</v>
      </c>
      <c r="B54" s="512">
        <v>50</v>
      </c>
      <c r="C54" s="546">
        <f>SUM(C52:C53)</f>
        <v>0</v>
      </c>
      <c r="D54" s="547">
        <f>SUM(D52:D53)</f>
        <v>0</v>
      </c>
      <c r="E54" s="500" t="str">
        <f t="shared" si="1"/>
        <v>-    </v>
      </c>
    </row>
    <row r="55" spans="1:5" ht="14.25" customHeight="1">
      <c r="A55" s="506" t="s">
        <v>180</v>
      </c>
      <c r="B55" s="490">
        <v>51</v>
      </c>
      <c r="C55" s="507">
        <v>367</v>
      </c>
      <c r="D55" s="508">
        <v>96</v>
      </c>
      <c r="E55" s="504">
        <f t="shared" si="1"/>
        <v>26.16</v>
      </c>
    </row>
    <row r="56" spans="1:5" ht="14.25" customHeight="1">
      <c r="A56" s="506" t="s">
        <v>181</v>
      </c>
      <c r="B56" s="490">
        <v>52</v>
      </c>
      <c r="C56" s="507">
        <v>227922</v>
      </c>
      <c r="D56" s="508">
        <v>143512</v>
      </c>
      <c r="E56" s="509">
        <f t="shared" si="1"/>
        <v>62.97</v>
      </c>
    </row>
    <row r="57" spans="1:5" ht="14.25" customHeight="1">
      <c r="A57" s="506" t="s">
        <v>182</v>
      </c>
      <c r="B57" s="490">
        <v>53</v>
      </c>
      <c r="C57" s="507"/>
      <c r="D57" s="508"/>
      <c r="E57" s="509" t="str">
        <f t="shared" si="1"/>
        <v>-    </v>
      </c>
    </row>
    <row r="58" spans="1:5" ht="14.25" customHeight="1" thickBot="1">
      <c r="A58" s="506" t="s">
        <v>183</v>
      </c>
      <c r="B58" s="490">
        <v>54</v>
      </c>
      <c r="C58" s="507">
        <v>121</v>
      </c>
      <c r="D58" s="508">
        <v>185</v>
      </c>
      <c r="E58" s="493">
        <f t="shared" si="1"/>
        <v>152.89</v>
      </c>
    </row>
    <row r="59" spans="1:5" ht="16.5" customHeight="1" thickBot="1">
      <c r="A59" s="511" t="s">
        <v>184</v>
      </c>
      <c r="B59" s="512">
        <v>55</v>
      </c>
      <c r="C59" s="546">
        <f>SUM(C55:C58)</f>
        <v>228410</v>
      </c>
      <c r="D59" s="547">
        <f>SUM(D55:D58)</f>
        <v>143793</v>
      </c>
      <c r="E59" s="500">
        <f t="shared" si="1"/>
        <v>62.95</v>
      </c>
    </row>
    <row r="60" spans="1:5" ht="14.25" customHeight="1">
      <c r="A60" s="506" t="s">
        <v>185</v>
      </c>
      <c r="B60" s="490">
        <v>56</v>
      </c>
      <c r="C60" s="507">
        <v>197948</v>
      </c>
      <c r="D60" s="508">
        <v>11282</v>
      </c>
      <c r="E60" s="504">
        <f t="shared" si="1"/>
        <v>5.7</v>
      </c>
    </row>
    <row r="61" spans="1:5" ht="14.25" customHeight="1">
      <c r="A61" s="506" t="s">
        <v>186</v>
      </c>
      <c r="B61" s="490">
        <v>57</v>
      </c>
      <c r="C61" s="507">
        <v>79720</v>
      </c>
      <c r="D61" s="508">
        <v>75476</v>
      </c>
      <c r="E61" s="509">
        <f t="shared" si="1"/>
        <v>94.68</v>
      </c>
    </row>
    <row r="62" spans="1:5" ht="14.25" customHeight="1">
      <c r="A62" s="506" t="s">
        <v>187</v>
      </c>
      <c r="B62" s="490">
        <v>58</v>
      </c>
      <c r="C62" s="507">
        <v>1000</v>
      </c>
      <c r="D62" s="508">
        <v>6</v>
      </c>
      <c r="E62" s="509">
        <f t="shared" si="1"/>
        <v>0.6</v>
      </c>
    </row>
    <row r="63" spans="1:5" ht="14.25" customHeight="1" thickBot="1">
      <c r="A63" s="506" t="s">
        <v>188</v>
      </c>
      <c r="B63" s="490">
        <v>59</v>
      </c>
      <c r="C63" s="507"/>
      <c r="D63" s="508"/>
      <c r="E63" s="509" t="str">
        <f t="shared" si="1"/>
        <v>-    </v>
      </c>
    </row>
    <row r="64" spans="1:5" ht="15.75" customHeight="1" thickBot="1">
      <c r="A64" s="516" t="s">
        <v>189</v>
      </c>
      <c r="B64" s="532">
        <v>60</v>
      </c>
      <c r="C64" s="551">
        <f>SUM(C60:C63)</f>
        <v>278668</v>
      </c>
      <c r="D64" s="552">
        <f>SUM(D60:D63)</f>
        <v>86764</v>
      </c>
      <c r="E64" s="519">
        <f t="shared" si="1"/>
        <v>31.14</v>
      </c>
    </row>
    <row r="65" spans="1:5" ht="18" customHeight="1" thickBot="1">
      <c r="A65" s="520" t="s">
        <v>190</v>
      </c>
      <c r="B65" s="497">
        <v>61</v>
      </c>
      <c r="C65" s="554">
        <f>C41+C51+C54+C59+C64</f>
        <v>602107</v>
      </c>
      <c r="D65" s="555">
        <f>D41+D51+D54+D59+D64</f>
        <v>298599</v>
      </c>
      <c r="E65" s="500">
        <f t="shared" si="1"/>
        <v>49.59</v>
      </c>
    </row>
    <row r="66" spans="1:5" ht="24.75" thickBot="1">
      <c r="A66" s="534" t="s">
        <v>191</v>
      </c>
      <c r="B66" s="497">
        <v>62</v>
      </c>
      <c r="C66" s="557">
        <f>C34+C65</f>
        <v>7574441</v>
      </c>
      <c r="D66" s="555">
        <f>D34+D65</f>
        <v>8500496</v>
      </c>
      <c r="E66" s="500">
        <f t="shared" si="1"/>
        <v>112.23</v>
      </c>
    </row>
  </sheetData>
  <mergeCells count="3">
    <mergeCell ref="A2:A3"/>
    <mergeCell ref="B2:B3"/>
    <mergeCell ref="D1:E1"/>
  </mergeCells>
  <printOptions horizontalCentered="1"/>
  <pageMargins left="0.1968503937007874" right="0.1968503937007874" top="0.8661417322834646" bottom="0.5511811023622047" header="0.4724409448818898" footer="0.4330708661417323"/>
  <pageSetup firstPageNumber="41" useFirstPageNumber="1" horizontalDpi="300" verticalDpi="300" orientation="portrait" paperSize="9" r:id="rId1"/>
  <headerFooter alignWithMargins="0">
    <oddHeader>&amp;C&amp;"Times New Roman,Félkövér\&amp;14TAPOLCA VÁROS ÖNKORMÁNYZAT
&amp;11 2006.ÉVI MÉRLEGE&amp;R16/b.sz.melléklet</oddHeader>
    <oddFooter>&amp;C&amp;P. oldal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5"/>
  <sheetViews>
    <sheetView view="pageBreakPreview" zoomScale="80" zoomScaleSheetLayoutView="80" workbookViewId="0" topLeftCell="A130">
      <selection activeCell="B89" sqref="B89"/>
    </sheetView>
  </sheetViews>
  <sheetFormatPr defaultColWidth="9.00390625" defaultRowHeight="12.75"/>
  <cols>
    <col min="1" max="1" width="8.25390625" style="0" customWidth="1"/>
    <col min="2" max="2" width="55.75390625" style="0" customWidth="1"/>
    <col min="3" max="6" width="12.75390625" style="0" customWidth="1"/>
  </cols>
  <sheetData>
    <row r="1" spans="1:6" ht="55.5" customHeight="1">
      <c r="A1" s="117" t="s">
        <v>197</v>
      </c>
      <c r="B1" s="118" t="s">
        <v>198</v>
      </c>
      <c r="C1" s="70" t="s">
        <v>575</v>
      </c>
      <c r="D1" s="70" t="s">
        <v>685</v>
      </c>
      <c r="E1" s="70" t="s">
        <v>847</v>
      </c>
      <c r="F1" s="70" t="s">
        <v>686</v>
      </c>
    </row>
    <row r="2" spans="1:6" ht="11.25" customHeight="1">
      <c r="A2" s="186">
        <v>1</v>
      </c>
      <c r="B2" s="173" t="s">
        <v>199</v>
      </c>
      <c r="C2" s="141"/>
      <c r="D2" s="141"/>
      <c r="E2" s="141"/>
      <c r="F2" s="141"/>
    </row>
    <row r="3" spans="1:6" ht="11.25" customHeight="1">
      <c r="A3" s="21"/>
      <c r="B3" s="38" t="s">
        <v>409</v>
      </c>
      <c r="C3" s="149">
        <v>6002</v>
      </c>
      <c r="D3" s="149">
        <v>16793</v>
      </c>
      <c r="E3" s="149">
        <v>16791</v>
      </c>
      <c r="F3" s="297">
        <f aca="true" t="shared" si="0" ref="F3:F18">SUM(E3/D3)</f>
        <v>0.9998809027571012</v>
      </c>
    </row>
    <row r="4" spans="1:6" ht="11.25" customHeight="1">
      <c r="A4" s="21"/>
      <c r="B4" s="16" t="s">
        <v>208</v>
      </c>
      <c r="C4" s="149">
        <v>49004</v>
      </c>
      <c r="D4" s="149">
        <v>32341</v>
      </c>
      <c r="E4" s="149">
        <v>32341</v>
      </c>
      <c r="F4" s="297">
        <f t="shared" si="0"/>
        <v>1</v>
      </c>
    </row>
    <row r="5" spans="1:6" ht="11.25" customHeight="1">
      <c r="A5" s="84"/>
      <c r="B5" s="147" t="s">
        <v>388</v>
      </c>
      <c r="C5" s="178">
        <f>SUM(C3:C4)</f>
        <v>55006</v>
      </c>
      <c r="D5" s="178">
        <f>SUM(D3:D4)</f>
        <v>49134</v>
      </c>
      <c r="E5" s="178">
        <f>SUM(E3:E4)</f>
        <v>49132</v>
      </c>
      <c r="F5" s="298">
        <f t="shared" si="0"/>
        <v>0.9999592949892132</v>
      </c>
    </row>
    <row r="6" spans="1:6" ht="11.25" customHeight="1">
      <c r="A6" s="16"/>
      <c r="B6" s="38" t="s">
        <v>200</v>
      </c>
      <c r="C6" s="141">
        <v>250</v>
      </c>
      <c r="D6" s="141">
        <v>570</v>
      </c>
      <c r="E6" s="141">
        <v>667</v>
      </c>
      <c r="F6" s="297">
        <f t="shared" si="0"/>
        <v>1.1701754385964913</v>
      </c>
    </row>
    <row r="7" spans="1:6" ht="11.25" customHeight="1">
      <c r="A7" s="16"/>
      <c r="B7" s="38" t="s">
        <v>201</v>
      </c>
      <c r="C7" s="141">
        <v>162</v>
      </c>
      <c r="D7" s="141">
        <v>187</v>
      </c>
      <c r="E7" s="141">
        <v>191</v>
      </c>
      <c r="F7" s="297">
        <f t="shared" si="0"/>
        <v>1.0213903743315509</v>
      </c>
    </row>
    <row r="8" spans="1:6" ht="11.25" customHeight="1">
      <c r="A8" s="16"/>
      <c r="B8" s="38" t="s">
        <v>202</v>
      </c>
      <c r="C8" s="141">
        <v>30</v>
      </c>
      <c r="D8" s="141">
        <v>46</v>
      </c>
      <c r="E8" s="141">
        <v>59</v>
      </c>
      <c r="F8" s="297">
        <f t="shared" si="0"/>
        <v>1.2826086956521738</v>
      </c>
    </row>
    <row r="9" spans="1:6" ht="11.25" customHeight="1">
      <c r="A9" s="16"/>
      <c r="B9" s="38" t="s">
        <v>203</v>
      </c>
      <c r="C9" s="141">
        <v>930</v>
      </c>
      <c r="D9" s="141">
        <v>1430</v>
      </c>
      <c r="E9" s="141">
        <v>1181</v>
      </c>
      <c r="F9" s="297">
        <f t="shared" si="0"/>
        <v>0.8258741258741259</v>
      </c>
    </row>
    <row r="10" spans="1:6" ht="11.25" customHeight="1">
      <c r="A10" s="16"/>
      <c r="B10" s="38" t="s">
        <v>204</v>
      </c>
      <c r="C10" s="141">
        <v>1536</v>
      </c>
      <c r="D10" s="141">
        <v>1536</v>
      </c>
      <c r="E10" s="141">
        <v>1472</v>
      </c>
      <c r="F10" s="297">
        <f t="shared" si="0"/>
        <v>0.9583333333333334</v>
      </c>
    </row>
    <row r="11" spans="1:6" ht="11.25" customHeight="1">
      <c r="A11" s="16"/>
      <c r="B11" s="38" t="s">
        <v>205</v>
      </c>
      <c r="C11" s="141">
        <v>750</v>
      </c>
      <c r="D11" s="141">
        <v>1200</v>
      </c>
      <c r="E11" s="141">
        <v>1069</v>
      </c>
      <c r="F11" s="297">
        <f t="shared" si="0"/>
        <v>0.8908333333333334</v>
      </c>
    </row>
    <row r="12" spans="1:6" ht="11.25" customHeight="1">
      <c r="A12" s="16"/>
      <c r="B12" s="38" t="s">
        <v>439</v>
      </c>
      <c r="C12" s="20">
        <v>5980</v>
      </c>
      <c r="D12" s="20">
        <v>9480</v>
      </c>
      <c r="E12" s="20">
        <v>10140</v>
      </c>
      <c r="F12" s="297">
        <f t="shared" si="0"/>
        <v>1.0696202531645569</v>
      </c>
    </row>
    <row r="13" spans="1:6" ht="11.25" customHeight="1">
      <c r="A13" s="16"/>
      <c r="B13" s="38" t="s">
        <v>206</v>
      </c>
      <c r="C13" s="141">
        <v>5175</v>
      </c>
      <c r="D13" s="141">
        <v>6575</v>
      </c>
      <c r="E13" s="141">
        <v>6950</v>
      </c>
      <c r="F13" s="297">
        <f t="shared" si="0"/>
        <v>1.0570342205323193</v>
      </c>
    </row>
    <row r="14" spans="1:6" ht="11.25" customHeight="1">
      <c r="A14" s="16"/>
      <c r="B14" s="38" t="s">
        <v>415</v>
      </c>
      <c r="C14" s="20">
        <v>2000</v>
      </c>
      <c r="D14" s="20">
        <v>2500</v>
      </c>
      <c r="E14" s="20">
        <v>3216</v>
      </c>
      <c r="F14" s="297">
        <f t="shared" si="0"/>
        <v>1.2864</v>
      </c>
    </row>
    <row r="15" spans="1:6" ht="11.25" customHeight="1">
      <c r="A15" s="16"/>
      <c r="B15" s="38" t="s">
        <v>416</v>
      </c>
      <c r="C15" s="141">
        <v>6764</v>
      </c>
      <c r="D15" s="141">
        <v>6764</v>
      </c>
      <c r="E15" s="141">
        <v>6000</v>
      </c>
      <c r="F15" s="297">
        <f t="shared" si="0"/>
        <v>0.8870490833826138</v>
      </c>
    </row>
    <row r="16" spans="1:6" ht="11.25" customHeight="1">
      <c r="A16" s="16"/>
      <c r="B16" s="16" t="s">
        <v>207</v>
      </c>
      <c r="C16" s="141">
        <v>2350</v>
      </c>
      <c r="D16" s="141">
        <v>2350</v>
      </c>
      <c r="E16" s="141">
        <v>2639</v>
      </c>
      <c r="F16" s="297">
        <f t="shared" si="0"/>
        <v>1.1229787234042554</v>
      </c>
    </row>
    <row r="17" spans="1:6" ht="11.25" customHeight="1">
      <c r="A17" s="21"/>
      <c r="B17" s="38" t="s">
        <v>521</v>
      </c>
      <c r="C17" s="149">
        <v>3500</v>
      </c>
      <c r="D17" s="149">
        <v>3735</v>
      </c>
      <c r="E17" s="149">
        <v>3768</v>
      </c>
      <c r="F17" s="297">
        <f t="shared" si="0"/>
        <v>1.0088353413654618</v>
      </c>
    </row>
    <row r="18" spans="1:6" ht="11.25" customHeight="1">
      <c r="A18" s="85"/>
      <c r="B18" s="147" t="s">
        <v>389</v>
      </c>
      <c r="C18" s="71">
        <f>SUM(C6:C17)</f>
        <v>29427</v>
      </c>
      <c r="D18" s="71">
        <f>SUM(D6:D17)</f>
        <v>36373</v>
      </c>
      <c r="E18" s="71">
        <f>SUM(E6:E17)</f>
        <v>37352</v>
      </c>
      <c r="F18" s="298">
        <f t="shared" si="0"/>
        <v>1.0269155692409204</v>
      </c>
    </row>
    <row r="19" spans="1:6" ht="11.25" customHeight="1">
      <c r="A19" s="16"/>
      <c r="B19" s="173" t="s">
        <v>209</v>
      </c>
      <c r="C19" s="141"/>
      <c r="D19" s="141"/>
      <c r="E19" s="141"/>
      <c r="F19" s="141"/>
    </row>
    <row r="20" spans="1:6" ht="11.25" customHeight="1">
      <c r="A20" s="16"/>
      <c r="B20" s="150" t="s">
        <v>440</v>
      </c>
      <c r="C20" s="128">
        <v>4000</v>
      </c>
      <c r="D20" s="128">
        <v>4000</v>
      </c>
      <c r="E20" s="128">
        <v>3521</v>
      </c>
      <c r="F20" s="297">
        <f>SUM(E20/D20)</f>
        <v>0.88025</v>
      </c>
    </row>
    <row r="21" spans="1:6" ht="11.25" customHeight="1">
      <c r="A21" s="16"/>
      <c r="B21" s="150" t="s">
        <v>455</v>
      </c>
      <c r="C21" s="128">
        <v>12000</v>
      </c>
      <c r="D21" s="128">
        <v>12000</v>
      </c>
      <c r="E21" s="128">
        <v>12000</v>
      </c>
      <c r="F21" s="297">
        <f>SUM(E21/D21)</f>
        <v>1</v>
      </c>
    </row>
    <row r="22" spans="1:6" ht="11.25" customHeight="1">
      <c r="A22" s="16"/>
      <c r="B22" s="16" t="s">
        <v>210</v>
      </c>
      <c r="C22" s="141">
        <v>6023</v>
      </c>
      <c r="D22" s="141">
        <v>6023</v>
      </c>
      <c r="E22" s="141">
        <v>4495</v>
      </c>
      <c r="F22" s="297">
        <f>SUM(E22/D22)</f>
        <v>0.7463058276606342</v>
      </c>
    </row>
    <row r="23" spans="1:6" ht="11.25" customHeight="1">
      <c r="A23" s="16"/>
      <c r="B23" s="16" t="s">
        <v>211</v>
      </c>
      <c r="C23" s="141">
        <v>600</v>
      </c>
      <c r="D23" s="141">
        <v>600</v>
      </c>
      <c r="E23" s="141">
        <v>502</v>
      </c>
      <c r="F23" s="297">
        <f>SUM(E23/D23)</f>
        <v>0.8366666666666667</v>
      </c>
    </row>
    <row r="24" spans="1:6" ht="11.25" customHeight="1">
      <c r="A24" s="16"/>
      <c r="B24" s="16" t="s">
        <v>212</v>
      </c>
      <c r="C24" s="141"/>
      <c r="D24" s="141">
        <v>5800</v>
      </c>
      <c r="E24" s="141">
        <v>9273</v>
      </c>
      <c r="F24" s="297">
        <f>SUM(E24/D24)</f>
        <v>1.5987931034482759</v>
      </c>
    </row>
    <row r="25" spans="1:6" ht="11.25" customHeight="1">
      <c r="A25" s="16"/>
      <c r="B25" s="16" t="s">
        <v>213</v>
      </c>
      <c r="C25" s="141">
        <v>10858</v>
      </c>
      <c r="D25" s="141">
        <v>15858</v>
      </c>
      <c r="E25" s="141">
        <v>22478</v>
      </c>
      <c r="F25" s="297">
        <f aca="true" t="shared" si="1" ref="F25:F34">SUM(E25/D25)</f>
        <v>1.4174549123470803</v>
      </c>
    </row>
    <row r="26" spans="1:6" ht="11.25" customHeight="1">
      <c r="A26" s="16"/>
      <c r="B26" s="16" t="s">
        <v>441</v>
      </c>
      <c r="C26" s="141">
        <v>100</v>
      </c>
      <c r="D26" s="141">
        <v>180</v>
      </c>
      <c r="E26" s="141">
        <v>126</v>
      </c>
      <c r="F26" s="297">
        <f t="shared" si="1"/>
        <v>0.7</v>
      </c>
    </row>
    <row r="27" spans="1:6" ht="11.25" customHeight="1">
      <c r="A27" s="16"/>
      <c r="B27" s="16" t="s">
        <v>214</v>
      </c>
      <c r="C27" s="141">
        <v>7000</v>
      </c>
      <c r="D27" s="141">
        <v>3000</v>
      </c>
      <c r="E27" s="141">
        <v>3965</v>
      </c>
      <c r="F27" s="297">
        <f t="shared" si="1"/>
        <v>1.3216666666666668</v>
      </c>
    </row>
    <row r="28" spans="1:6" ht="11.25" customHeight="1">
      <c r="A28" s="16"/>
      <c r="B28" s="16" t="s">
        <v>215</v>
      </c>
      <c r="C28" s="141">
        <v>60861</v>
      </c>
      <c r="D28" s="141">
        <v>66861</v>
      </c>
      <c r="E28" s="141">
        <v>66883</v>
      </c>
      <c r="F28" s="297">
        <f t="shared" si="1"/>
        <v>1.000329040845934</v>
      </c>
    </row>
    <row r="29" spans="1:6" ht="11.25" customHeight="1">
      <c r="A29" s="16"/>
      <c r="B29" s="16" t="s">
        <v>216</v>
      </c>
      <c r="C29" s="141">
        <v>19500</v>
      </c>
      <c r="D29" s="141">
        <v>19500</v>
      </c>
      <c r="E29" s="141">
        <v>17666</v>
      </c>
      <c r="F29" s="297">
        <f t="shared" si="1"/>
        <v>0.9059487179487179</v>
      </c>
    </row>
    <row r="30" spans="1:6" ht="11.25" customHeight="1">
      <c r="A30" s="16"/>
      <c r="B30" s="16" t="s">
        <v>390</v>
      </c>
      <c r="C30" s="141">
        <v>61589</v>
      </c>
      <c r="D30" s="141">
        <v>61589</v>
      </c>
      <c r="E30" s="141">
        <v>65555</v>
      </c>
      <c r="F30" s="297">
        <f t="shared" si="1"/>
        <v>1.0643946159216744</v>
      </c>
    </row>
    <row r="31" spans="1:6" ht="11.25" customHeight="1">
      <c r="A31" s="16"/>
      <c r="B31" s="16" t="s">
        <v>499</v>
      </c>
      <c r="C31" s="141">
        <v>9000</v>
      </c>
      <c r="D31" s="141">
        <v>9000</v>
      </c>
      <c r="E31" s="141">
        <v>11145</v>
      </c>
      <c r="F31" s="297">
        <f t="shared" si="1"/>
        <v>1.2383333333333333</v>
      </c>
    </row>
    <row r="32" spans="1:6" ht="11.25" customHeight="1">
      <c r="A32" s="16"/>
      <c r="B32" s="16" t="s">
        <v>487</v>
      </c>
      <c r="C32" s="141">
        <v>50000</v>
      </c>
      <c r="D32" s="141">
        <v>50000</v>
      </c>
      <c r="E32" s="141">
        <v>46629</v>
      </c>
      <c r="F32" s="297">
        <f t="shared" si="1"/>
        <v>0.93258</v>
      </c>
    </row>
    <row r="33" spans="1:6" ht="11.25" customHeight="1">
      <c r="A33" s="16"/>
      <c r="B33" s="16" t="s">
        <v>712</v>
      </c>
      <c r="C33" s="141"/>
      <c r="D33" s="141">
        <v>19748</v>
      </c>
      <c r="E33" s="141">
        <v>19857</v>
      </c>
      <c r="F33" s="297">
        <f t="shared" si="1"/>
        <v>1.0055195462831679</v>
      </c>
    </row>
    <row r="34" spans="1:6" ht="11.25" customHeight="1">
      <c r="A34" s="16"/>
      <c r="B34" s="16" t="s">
        <v>174</v>
      </c>
      <c r="C34" s="141">
        <v>8000</v>
      </c>
      <c r="D34" s="141">
        <v>20000</v>
      </c>
      <c r="E34" s="141">
        <v>22159</v>
      </c>
      <c r="F34" s="297">
        <f t="shared" si="1"/>
        <v>1.10795</v>
      </c>
    </row>
    <row r="35" spans="1:6" ht="11.25" customHeight="1">
      <c r="A35" s="190"/>
      <c r="B35" s="74" t="s">
        <v>395</v>
      </c>
      <c r="C35" s="71">
        <f>SUM(C20:C34)</f>
        <v>249531</v>
      </c>
      <c r="D35" s="71">
        <f>SUM(D20:D34)</f>
        <v>294159</v>
      </c>
      <c r="E35" s="71">
        <f>SUM(E20:E34)</f>
        <v>306254</v>
      </c>
      <c r="F35" s="298">
        <f>SUM(E35/D35)</f>
        <v>1.04111721891902</v>
      </c>
    </row>
    <row r="36" spans="1:6" ht="11.25" customHeight="1">
      <c r="A36" s="160"/>
      <c r="B36" s="74" t="s">
        <v>391</v>
      </c>
      <c r="C36" s="71">
        <f>C5+C18+C35</f>
        <v>333964</v>
      </c>
      <c r="D36" s="71">
        <f>D5+D18+D35</f>
        <v>379666</v>
      </c>
      <c r="E36" s="71">
        <f>E5+E18+E35</f>
        <v>392738</v>
      </c>
      <c r="F36" s="298">
        <f>SUM(E36/D36)</f>
        <v>1.0344302623885204</v>
      </c>
    </row>
    <row r="37" spans="1:6" ht="11.25" customHeight="1">
      <c r="A37" s="151">
        <v>2</v>
      </c>
      <c r="B37" s="184" t="s">
        <v>217</v>
      </c>
      <c r="C37" s="141"/>
      <c r="D37" s="141"/>
      <c r="E37" s="141"/>
      <c r="F37" s="141"/>
    </row>
    <row r="38" spans="1:6" ht="11.25" customHeight="1">
      <c r="A38" s="16"/>
      <c r="B38" s="224" t="s">
        <v>526</v>
      </c>
      <c r="C38" s="141">
        <v>320000</v>
      </c>
      <c r="D38" s="141">
        <v>320000</v>
      </c>
      <c r="E38" s="141">
        <v>401807</v>
      </c>
      <c r="F38" s="297">
        <f aca="true" t="shared" si="2" ref="F38:F53">SUM(E38/D38)</f>
        <v>1.255646875</v>
      </c>
    </row>
    <row r="39" spans="1:6" ht="11.25" customHeight="1">
      <c r="A39" s="16"/>
      <c r="B39" s="16" t="s">
        <v>333</v>
      </c>
      <c r="C39" s="141">
        <v>60000</v>
      </c>
      <c r="D39" s="141">
        <v>65000</v>
      </c>
      <c r="E39" s="141">
        <v>64509</v>
      </c>
      <c r="F39" s="297">
        <f t="shared" si="2"/>
        <v>0.9924461538461539</v>
      </c>
    </row>
    <row r="40" spans="1:6" ht="11.25" customHeight="1">
      <c r="A40" s="16"/>
      <c r="B40" s="16" t="s">
        <v>332</v>
      </c>
      <c r="C40" s="141">
        <v>18000</v>
      </c>
      <c r="D40" s="141">
        <v>18000</v>
      </c>
      <c r="E40" s="141">
        <v>18809</v>
      </c>
      <c r="F40" s="297">
        <f t="shared" si="2"/>
        <v>1.0449444444444445</v>
      </c>
    </row>
    <row r="41" spans="1:6" ht="11.25" customHeight="1">
      <c r="A41" s="16"/>
      <c r="B41" s="16" t="s">
        <v>392</v>
      </c>
      <c r="C41" s="141">
        <v>100000</v>
      </c>
      <c r="D41" s="141">
        <v>107000</v>
      </c>
      <c r="E41" s="141">
        <v>109062</v>
      </c>
      <c r="F41" s="297">
        <f t="shared" si="2"/>
        <v>1.0192710280373831</v>
      </c>
    </row>
    <row r="42" spans="1:6" ht="11.25" customHeight="1">
      <c r="A42" s="16"/>
      <c r="B42" s="16" t="s">
        <v>713</v>
      </c>
      <c r="C42" s="141"/>
      <c r="D42" s="141">
        <v>4200</v>
      </c>
      <c r="E42" s="141">
        <v>4925</v>
      </c>
      <c r="F42" s="297">
        <f t="shared" si="2"/>
        <v>1.1726190476190477</v>
      </c>
    </row>
    <row r="43" spans="1:6" ht="11.25" customHeight="1">
      <c r="A43" s="16"/>
      <c r="B43" s="16" t="s">
        <v>787</v>
      </c>
      <c r="C43" s="141"/>
      <c r="D43" s="141"/>
      <c r="E43" s="141">
        <v>199</v>
      </c>
      <c r="F43" s="297"/>
    </row>
    <row r="44" spans="1:6" ht="11.25" customHeight="1">
      <c r="A44" s="16"/>
      <c r="B44" s="224" t="s">
        <v>522</v>
      </c>
      <c r="C44" s="141">
        <v>708602</v>
      </c>
      <c r="D44" s="141">
        <v>717171</v>
      </c>
      <c r="E44" s="141">
        <v>707708</v>
      </c>
      <c r="F44" s="297">
        <f t="shared" si="2"/>
        <v>0.9868050994811558</v>
      </c>
    </row>
    <row r="45" spans="1:6" ht="11.25" customHeight="1">
      <c r="A45" s="16"/>
      <c r="B45" s="16" t="s">
        <v>408</v>
      </c>
      <c r="C45" s="141">
        <v>85000</v>
      </c>
      <c r="D45" s="141">
        <v>100000</v>
      </c>
      <c r="E45" s="141">
        <v>108519</v>
      </c>
      <c r="F45" s="297">
        <f t="shared" si="2"/>
        <v>1.08519</v>
      </c>
    </row>
    <row r="46" spans="1:6" ht="11.25" customHeight="1">
      <c r="A46" s="16"/>
      <c r="B46" s="16" t="s">
        <v>714</v>
      </c>
      <c r="C46" s="141"/>
      <c r="D46" s="141"/>
      <c r="E46" s="141">
        <v>78</v>
      </c>
      <c r="F46" s="297"/>
    </row>
    <row r="47" spans="1:6" ht="11.25" customHeight="1">
      <c r="A47" s="16"/>
      <c r="B47" s="16" t="s">
        <v>715</v>
      </c>
      <c r="C47" s="141">
        <v>3766</v>
      </c>
      <c r="D47" s="141">
        <v>766</v>
      </c>
      <c r="E47" s="141">
        <v>242</v>
      </c>
      <c r="F47" s="297">
        <f t="shared" si="2"/>
        <v>0.31592689295039167</v>
      </c>
    </row>
    <row r="48" spans="1:6" ht="11.25" customHeight="1">
      <c r="A48" s="16"/>
      <c r="B48" s="16" t="s">
        <v>218</v>
      </c>
      <c r="C48" s="141">
        <v>1000</v>
      </c>
      <c r="D48" s="141">
        <v>1000</v>
      </c>
      <c r="E48" s="141">
        <v>1971</v>
      </c>
      <c r="F48" s="297">
        <f t="shared" si="2"/>
        <v>1.971</v>
      </c>
    </row>
    <row r="49" spans="1:6" ht="11.25" customHeight="1">
      <c r="A49" s="16"/>
      <c r="B49" s="16" t="s">
        <v>457</v>
      </c>
      <c r="C49" s="141">
        <v>2000</v>
      </c>
      <c r="D49" s="141">
        <v>2000</v>
      </c>
      <c r="E49" s="141">
        <v>374</v>
      </c>
      <c r="F49" s="297">
        <f t="shared" si="2"/>
        <v>0.187</v>
      </c>
    </row>
    <row r="50" spans="1:6" ht="11.25" customHeight="1">
      <c r="A50" s="16"/>
      <c r="B50" s="16" t="s">
        <v>460</v>
      </c>
      <c r="C50" s="141">
        <v>15748</v>
      </c>
      <c r="D50" s="141">
        <v>0</v>
      </c>
      <c r="E50" s="141">
        <v>0</v>
      </c>
      <c r="F50" s="297"/>
    </row>
    <row r="51" spans="1:6" ht="11.25" customHeight="1">
      <c r="A51" s="16"/>
      <c r="B51" s="31" t="s">
        <v>442</v>
      </c>
      <c r="C51" s="141">
        <v>27486</v>
      </c>
      <c r="D51" s="141">
        <v>31486</v>
      </c>
      <c r="E51" s="141">
        <v>33714</v>
      </c>
      <c r="F51" s="297">
        <f t="shared" si="2"/>
        <v>1.0707616083338627</v>
      </c>
    </row>
    <row r="52" spans="1:6" ht="11.25" customHeight="1">
      <c r="A52" s="16"/>
      <c r="B52" s="31" t="s">
        <v>498</v>
      </c>
      <c r="C52" s="141">
        <v>20000</v>
      </c>
      <c r="D52" s="141">
        <v>5000</v>
      </c>
      <c r="E52" s="141">
        <v>3240</v>
      </c>
      <c r="F52" s="297">
        <f t="shared" si="2"/>
        <v>0.648</v>
      </c>
    </row>
    <row r="53" spans="1:6" ht="11.25" customHeight="1">
      <c r="A53" s="157"/>
      <c r="B53" s="74" t="s">
        <v>394</v>
      </c>
      <c r="C53" s="71">
        <f>SUM(C38:C52)</f>
        <v>1361602</v>
      </c>
      <c r="D53" s="71">
        <f>SUM(D38:D52)</f>
        <v>1371623</v>
      </c>
      <c r="E53" s="71">
        <f>SUM(E38:E52)</f>
        <v>1455157</v>
      </c>
      <c r="F53" s="298">
        <f t="shared" si="2"/>
        <v>1.0609015742663983</v>
      </c>
    </row>
    <row r="54" spans="1:6" ht="11.25" customHeight="1">
      <c r="A54" s="186">
        <v>3</v>
      </c>
      <c r="B54" s="173" t="s">
        <v>219</v>
      </c>
      <c r="C54" s="141"/>
      <c r="D54" s="141"/>
      <c r="E54" s="141"/>
      <c r="F54" s="141"/>
    </row>
    <row r="55" spans="1:6" ht="11.25" customHeight="1">
      <c r="A55" s="186"/>
      <c r="B55" s="150" t="s">
        <v>979</v>
      </c>
      <c r="C55" s="141"/>
      <c r="D55" s="141">
        <v>71</v>
      </c>
      <c r="E55" s="141">
        <v>906</v>
      </c>
      <c r="F55" s="297">
        <f aca="true" t="shared" si="3" ref="F55:F71">SUM(E55/D55)</f>
        <v>12.76056338028169</v>
      </c>
    </row>
    <row r="56" spans="1:6" ht="11.25" customHeight="1">
      <c r="A56" s="16"/>
      <c r="B56" s="16" t="s">
        <v>220</v>
      </c>
      <c r="C56" s="141">
        <v>130000</v>
      </c>
      <c r="D56" s="141">
        <v>110219</v>
      </c>
      <c r="E56" s="141">
        <v>41252</v>
      </c>
      <c r="F56" s="297">
        <f t="shared" si="3"/>
        <v>0.3742730382238997</v>
      </c>
    </row>
    <row r="57" spans="1:6" ht="11.25" customHeight="1">
      <c r="A57" s="16"/>
      <c r="B57" s="16" t="s">
        <v>461</v>
      </c>
      <c r="C57" s="141"/>
      <c r="D57" s="141">
        <v>8000</v>
      </c>
      <c r="E57" s="141">
        <v>7450</v>
      </c>
      <c r="F57" s="297">
        <f t="shared" si="3"/>
        <v>0.93125</v>
      </c>
    </row>
    <row r="58" spans="1:6" ht="11.25" customHeight="1">
      <c r="A58" s="16"/>
      <c r="B58" s="16" t="s">
        <v>221</v>
      </c>
      <c r="C58" s="141">
        <v>42000</v>
      </c>
      <c r="D58" s="141">
        <v>42000</v>
      </c>
      <c r="E58" s="141">
        <v>1403</v>
      </c>
      <c r="F58" s="297">
        <f t="shared" si="3"/>
        <v>0.0334047619047619</v>
      </c>
    </row>
    <row r="59" spans="1:6" ht="11.25" customHeight="1">
      <c r="A59" s="16"/>
      <c r="B59" s="16" t="s">
        <v>500</v>
      </c>
      <c r="C59" s="141">
        <v>70000</v>
      </c>
      <c r="D59" s="141">
        <v>70000</v>
      </c>
      <c r="E59" s="141"/>
      <c r="F59" s="297">
        <f t="shared" si="3"/>
        <v>0</v>
      </c>
    </row>
    <row r="60" spans="1:6" ht="11.25" customHeight="1">
      <c r="A60" s="16"/>
      <c r="B60" s="16" t="s">
        <v>716</v>
      </c>
      <c r="C60" s="141"/>
      <c r="D60" s="141"/>
      <c r="E60" s="141">
        <v>600</v>
      </c>
      <c r="F60" s="297"/>
    </row>
    <row r="61" spans="1:6" ht="11.25" customHeight="1">
      <c r="A61" s="16"/>
      <c r="B61" s="16" t="s">
        <v>624</v>
      </c>
      <c r="C61" s="141"/>
      <c r="D61" s="141">
        <v>9135</v>
      </c>
      <c r="E61" s="141">
        <v>9135</v>
      </c>
      <c r="F61" s="297">
        <f t="shared" si="3"/>
        <v>1</v>
      </c>
    </row>
    <row r="62" spans="1:6" ht="11.25" customHeight="1">
      <c r="A62" s="189">
        <v>3</v>
      </c>
      <c r="B62" s="74" t="s">
        <v>223</v>
      </c>
      <c r="C62" s="71">
        <f>SUM(C55:C61)</f>
        <v>242000</v>
      </c>
      <c r="D62" s="71">
        <f>SUM(D55:D61)</f>
        <v>239425</v>
      </c>
      <c r="E62" s="71">
        <f>SUM(E55:E61)</f>
        <v>60746</v>
      </c>
      <c r="F62" s="298">
        <f t="shared" si="3"/>
        <v>0.2537161950506422</v>
      </c>
    </row>
    <row r="63" spans="1:6" ht="11.25" customHeight="1">
      <c r="A63" s="189">
        <v>4</v>
      </c>
      <c r="B63" s="74" t="s">
        <v>443</v>
      </c>
      <c r="C63" s="71">
        <f>SUM(C64:C66)</f>
        <v>967582</v>
      </c>
      <c r="D63" s="71">
        <f>SUM(D64:D66)</f>
        <v>1105134</v>
      </c>
      <c r="E63" s="71">
        <f>SUM(E64:E66)</f>
        <v>1099593</v>
      </c>
      <c r="F63" s="298">
        <f t="shared" si="3"/>
        <v>0.994986128379002</v>
      </c>
    </row>
    <row r="64" spans="1:6" ht="11.25" customHeight="1">
      <c r="A64" s="153"/>
      <c r="B64" s="78" t="s">
        <v>444</v>
      </c>
      <c r="C64" s="155">
        <v>947233</v>
      </c>
      <c r="D64" s="155">
        <v>937266</v>
      </c>
      <c r="E64" s="155">
        <v>937266</v>
      </c>
      <c r="F64" s="297">
        <f t="shared" si="3"/>
        <v>1</v>
      </c>
    </row>
    <row r="65" spans="1:6" ht="11.25" customHeight="1">
      <c r="A65" s="153"/>
      <c r="B65" s="78" t="s">
        <v>445</v>
      </c>
      <c r="C65" s="155">
        <v>19069</v>
      </c>
      <c r="D65" s="155">
        <v>97909</v>
      </c>
      <c r="E65" s="155">
        <v>97909</v>
      </c>
      <c r="F65" s="297">
        <f t="shared" si="3"/>
        <v>1</v>
      </c>
    </row>
    <row r="66" spans="1:6" ht="11.25" customHeight="1">
      <c r="A66" s="152"/>
      <c r="B66" s="225" t="s">
        <v>446</v>
      </c>
      <c r="C66" s="226">
        <v>1280</v>
      </c>
      <c r="D66" s="226">
        <v>69959</v>
      </c>
      <c r="E66" s="226">
        <v>64418</v>
      </c>
      <c r="F66" s="297">
        <f t="shared" si="3"/>
        <v>0.9207964665018082</v>
      </c>
    </row>
    <row r="67" spans="1:6" ht="11.25" customHeight="1">
      <c r="A67" s="187">
        <v>5</v>
      </c>
      <c r="B67" s="185" t="s">
        <v>459</v>
      </c>
      <c r="C67" s="188">
        <v>169984</v>
      </c>
      <c r="D67" s="188">
        <v>317459</v>
      </c>
      <c r="E67" s="188">
        <v>156359</v>
      </c>
      <c r="F67" s="298">
        <f t="shared" si="3"/>
        <v>0.4925328940115101</v>
      </c>
    </row>
    <row r="68" spans="1:6" ht="11.25" customHeight="1">
      <c r="A68" s="187">
        <v>6</v>
      </c>
      <c r="B68" s="174" t="s">
        <v>573</v>
      </c>
      <c r="C68" s="188">
        <v>32978</v>
      </c>
      <c r="D68" s="188">
        <v>41295</v>
      </c>
      <c r="E68" s="188">
        <v>40256</v>
      </c>
      <c r="F68" s="298">
        <f t="shared" si="3"/>
        <v>0.9748395689550793</v>
      </c>
    </row>
    <row r="69" spans="1:6" ht="11.25" customHeight="1">
      <c r="A69" s="186">
        <v>7</v>
      </c>
      <c r="B69" s="29" t="s">
        <v>524</v>
      </c>
      <c r="C69" s="141">
        <v>994145</v>
      </c>
      <c r="D69" s="141">
        <v>635813</v>
      </c>
      <c r="E69" s="141">
        <v>642460</v>
      </c>
      <c r="F69" s="297">
        <f t="shared" si="3"/>
        <v>1.0104543316981565</v>
      </c>
    </row>
    <row r="70" spans="1:6" ht="11.25" customHeight="1">
      <c r="A70" s="28"/>
      <c r="B70" s="16" t="s">
        <v>525</v>
      </c>
      <c r="C70" s="141">
        <v>73395</v>
      </c>
      <c r="D70" s="141">
        <v>80508</v>
      </c>
      <c r="E70" s="141">
        <v>80499</v>
      </c>
      <c r="F70" s="297">
        <f t="shared" si="3"/>
        <v>0.9998882098673424</v>
      </c>
    </row>
    <row r="71" spans="1:6" ht="11.25" customHeight="1">
      <c r="A71" s="158"/>
      <c r="B71" s="74" t="s">
        <v>225</v>
      </c>
      <c r="C71" s="71">
        <f>SUM(C69:C70)</f>
        <v>1067540</v>
      </c>
      <c r="D71" s="71">
        <f>SUM(D69:D70)</f>
        <v>716321</v>
      </c>
      <c r="E71" s="71">
        <f>SUM(E69:E70)</f>
        <v>722959</v>
      </c>
      <c r="F71" s="298">
        <f t="shared" si="3"/>
        <v>1.0092667951937748</v>
      </c>
    </row>
    <row r="72" spans="1:6" ht="11.25" customHeight="1">
      <c r="A72" s="159"/>
      <c r="B72" s="175" t="s">
        <v>406</v>
      </c>
      <c r="C72" s="154"/>
      <c r="D72" s="154"/>
      <c r="E72" s="154">
        <v>5736</v>
      </c>
      <c r="F72" s="154"/>
    </row>
    <row r="73" spans="1:6" ht="11.25" customHeight="1">
      <c r="A73" s="43">
        <v>8</v>
      </c>
      <c r="B73" s="176" t="s">
        <v>503</v>
      </c>
      <c r="C73" s="141"/>
      <c r="D73" s="141"/>
      <c r="E73" s="141"/>
      <c r="F73" s="141"/>
    </row>
    <row r="74" spans="1:6" ht="11.25" customHeight="1">
      <c r="A74" s="43"/>
      <c r="B74" s="265" t="s">
        <v>805</v>
      </c>
      <c r="C74" s="141"/>
      <c r="D74" s="141">
        <v>800</v>
      </c>
      <c r="E74" s="141">
        <v>800</v>
      </c>
      <c r="F74" s="297">
        <f>SUM(E74/D74)</f>
        <v>1</v>
      </c>
    </row>
    <row r="75" spans="1:6" ht="11.25" customHeight="1">
      <c r="A75" s="43"/>
      <c r="B75" s="78" t="s">
        <v>175</v>
      </c>
      <c r="C75" s="141">
        <v>79021</v>
      </c>
      <c r="D75" s="141">
        <v>6238</v>
      </c>
      <c r="E75" s="141">
        <v>5716</v>
      </c>
      <c r="F75" s="297">
        <f>SUM(E75/D75)</f>
        <v>0.9163193331195896</v>
      </c>
    </row>
    <row r="76" spans="1:6" ht="11.25" customHeight="1">
      <c r="A76" s="159"/>
      <c r="B76" s="78" t="s">
        <v>430</v>
      </c>
      <c r="C76" s="155">
        <v>1416</v>
      </c>
      <c r="D76" s="155">
        <v>1416</v>
      </c>
      <c r="E76" s="155">
        <v>4580</v>
      </c>
      <c r="F76" s="297">
        <f aca="true" t="shared" si="4" ref="F76:F96">SUM(E76/D76)</f>
        <v>3.2344632768361583</v>
      </c>
    </row>
    <row r="77" spans="1:6" ht="11.25" customHeight="1">
      <c r="A77" s="159"/>
      <c r="B77" s="78" t="s">
        <v>501</v>
      </c>
      <c r="C77" s="155">
        <v>6000</v>
      </c>
      <c r="D77" s="155">
        <v>6000</v>
      </c>
      <c r="E77" s="155">
        <v>0</v>
      </c>
      <c r="F77" s="297">
        <f t="shared" si="4"/>
        <v>0</v>
      </c>
    </row>
    <row r="78" spans="1:6" ht="11.25" customHeight="1">
      <c r="A78" s="28"/>
      <c r="B78" s="16" t="s">
        <v>523</v>
      </c>
      <c r="C78" s="141">
        <v>8000</v>
      </c>
      <c r="D78" s="141">
        <v>7190</v>
      </c>
      <c r="E78" s="141">
        <v>5392</v>
      </c>
      <c r="F78" s="297">
        <f t="shared" si="4"/>
        <v>0.7499304589707928</v>
      </c>
    </row>
    <row r="79" spans="1:6" ht="11.25" customHeight="1">
      <c r="A79" s="16"/>
      <c r="B79" s="16" t="s">
        <v>393</v>
      </c>
      <c r="C79" s="20">
        <v>9000</v>
      </c>
      <c r="D79" s="20">
        <v>9969</v>
      </c>
      <c r="E79" s="20">
        <v>7477</v>
      </c>
      <c r="F79" s="297">
        <f t="shared" si="4"/>
        <v>0.7500250777409971</v>
      </c>
    </row>
    <row r="80" spans="1:6" ht="11.25" customHeight="1">
      <c r="A80" s="16"/>
      <c r="B80" s="16" t="s">
        <v>431</v>
      </c>
      <c r="C80" s="20">
        <v>1000</v>
      </c>
      <c r="D80" s="20">
        <v>1450</v>
      </c>
      <c r="E80" s="20">
        <v>1450</v>
      </c>
      <c r="F80" s="297">
        <f t="shared" si="4"/>
        <v>1</v>
      </c>
    </row>
    <row r="81" spans="1:6" ht="11.25" customHeight="1">
      <c r="A81" s="16"/>
      <c r="B81" s="16" t="s">
        <v>676</v>
      </c>
      <c r="C81" s="20"/>
      <c r="D81" s="20">
        <v>1008</v>
      </c>
      <c r="E81" s="20">
        <v>1008</v>
      </c>
      <c r="F81" s="297">
        <f t="shared" si="4"/>
        <v>1</v>
      </c>
    </row>
    <row r="82" spans="1:6" ht="11.25" customHeight="1">
      <c r="A82" s="16"/>
      <c r="B82" s="16" t="s">
        <v>677</v>
      </c>
      <c r="C82" s="20"/>
      <c r="D82" s="20">
        <v>700</v>
      </c>
      <c r="E82" s="20">
        <v>700</v>
      </c>
      <c r="F82" s="297">
        <f t="shared" si="4"/>
        <v>1</v>
      </c>
    </row>
    <row r="83" spans="1:6" ht="11.25" customHeight="1">
      <c r="A83" s="16"/>
      <c r="B83" s="16" t="s">
        <v>678</v>
      </c>
      <c r="C83" s="20"/>
      <c r="D83" s="20">
        <v>50</v>
      </c>
      <c r="E83" s="20">
        <v>50</v>
      </c>
      <c r="F83" s="297">
        <f t="shared" si="4"/>
        <v>1</v>
      </c>
    </row>
    <row r="84" spans="1:6" ht="11.25" customHeight="1">
      <c r="A84" s="16"/>
      <c r="B84" s="16" t="s">
        <v>679</v>
      </c>
      <c r="C84" s="20"/>
      <c r="D84" s="20">
        <v>2916</v>
      </c>
      <c r="E84" s="20">
        <v>2916</v>
      </c>
      <c r="F84" s="297">
        <f t="shared" si="4"/>
        <v>1</v>
      </c>
    </row>
    <row r="85" spans="1:6" ht="11.25" customHeight="1">
      <c r="A85" s="16"/>
      <c r="B85" s="16" t="s">
        <v>680</v>
      </c>
      <c r="C85" s="20"/>
      <c r="D85" s="20">
        <v>150</v>
      </c>
      <c r="E85" s="20">
        <v>200</v>
      </c>
      <c r="F85" s="297">
        <f t="shared" si="4"/>
        <v>1.3333333333333333</v>
      </c>
    </row>
    <row r="86" spans="1:6" ht="11.25" customHeight="1">
      <c r="A86" s="16"/>
      <c r="B86" s="16" t="s">
        <v>681</v>
      </c>
      <c r="C86" s="20"/>
      <c r="D86" s="20">
        <v>5384</v>
      </c>
      <c r="E86" s="20">
        <v>5384</v>
      </c>
      <c r="F86" s="297">
        <f t="shared" si="4"/>
        <v>1</v>
      </c>
    </row>
    <row r="87" spans="1:6" ht="11.25" customHeight="1">
      <c r="A87" s="16"/>
      <c r="B87" s="16" t="s">
        <v>497</v>
      </c>
      <c r="C87" s="20">
        <v>5420</v>
      </c>
      <c r="D87" s="20">
        <v>0</v>
      </c>
      <c r="E87" s="20">
        <v>0</v>
      </c>
      <c r="F87" s="297"/>
    </row>
    <row r="88" spans="1:6" ht="11.25" customHeight="1">
      <c r="A88" s="16"/>
      <c r="B88" s="16" t="s">
        <v>432</v>
      </c>
      <c r="C88" s="20">
        <v>2000</v>
      </c>
      <c r="D88" s="20">
        <v>0</v>
      </c>
      <c r="E88" s="20">
        <v>0</v>
      </c>
      <c r="F88" s="297"/>
    </row>
    <row r="89" spans="1:6" ht="11.25" customHeight="1">
      <c r="A89" s="16"/>
      <c r="B89" s="16" t="s">
        <v>176</v>
      </c>
      <c r="C89" s="20"/>
      <c r="D89" s="20">
        <v>18541</v>
      </c>
      <c r="E89" s="20">
        <v>18541</v>
      </c>
      <c r="F89" s="297">
        <f t="shared" si="4"/>
        <v>1</v>
      </c>
    </row>
    <row r="90" spans="1:6" ht="11.25" customHeight="1">
      <c r="A90" s="16"/>
      <c r="B90" s="16" t="s">
        <v>809</v>
      </c>
      <c r="C90" s="20"/>
      <c r="D90" s="20">
        <v>0</v>
      </c>
      <c r="E90" s="20">
        <v>20</v>
      </c>
      <c r="F90" s="297"/>
    </row>
    <row r="91" spans="1:6" ht="11.25" customHeight="1">
      <c r="A91" s="16"/>
      <c r="B91" s="16" t="s">
        <v>843</v>
      </c>
      <c r="C91" s="20"/>
      <c r="D91" s="20">
        <v>188</v>
      </c>
      <c r="E91" s="20">
        <v>188</v>
      </c>
      <c r="F91" s="297">
        <f t="shared" si="4"/>
        <v>1</v>
      </c>
    </row>
    <row r="92" spans="1:6" ht="11.25" customHeight="1">
      <c r="A92" s="16"/>
      <c r="B92" s="16" t="s">
        <v>788</v>
      </c>
      <c r="C92" s="20"/>
      <c r="D92" s="20">
        <v>290</v>
      </c>
      <c r="E92" s="20">
        <v>290</v>
      </c>
      <c r="F92" s="297">
        <f t="shared" si="4"/>
        <v>1</v>
      </c>
    </row>
    <row r="93" spans="1:6" ht="11.25" customHeight="1">
      <c r="A93" s="16"/>
      <c r="B93" s="16" t="s">
        <v>808</v>
      </c>
      <c r="C93" s="20"/>
      <c r="D93" s="20"/>
      <c r="E93" s="20">
        <v>10285</v>
      </c>
      <c r="F93" s="297"/>
    </row>
    <row r="94" spans="1:6" ht="11.25" customHeight="1">
      <c r="A94" s="16"/>
      <c r="B94" s="16" t="s">
        <v>807</v>
      </c>
      <c r="C94" s="20"/>
      <c r="D94" s="20"/>
      <c r="E94" s="20">
        <v>486</v>
      </c>
      <c r="F94" s="297"/>
    </row>
    <row r="95" spans="1:6" ht="11.25" customHeight="1">
      <c r="A95" s="16"/>
      <c r="B95" s="16" t="s">
        <v>806</v>
      </c>
      <c r="C95" s="20"/>
      <c r="D95" s="20">
        <v>769</v>
      </c>
      <c r="E95" s="20">
        <v>769</v>
      </c>
      <c r="F95" s="297">
        <f t="shared" si="4"/>
        <v>1</v>
      </c>
    </row>
    <row r="96" spans="1:6" ht="11.25" customHeight="1">
      <c r="A96" s="16"/>
      <c r="B96" s="16" t="s">
        <v>789</v>
      </c>
      <c r="C96" s="20"/>
      <c r="D96" s="20">
        <v>600</v>
      </c>
      <c r="E96" s="20">
        <v>600</v>
      </c>
      <c r="F96" s="297">
        <f t="shared" si="4"/>
        <v>1</v>
      </c>
    </row>
    <row r="97" spans="1:6" ht="11.25" customHeight="1">
      <c r="A97" s="85"/>
      <c r="B97" s="74" t="s">
        <v>505</v>
      </c>
      <c r="C97" s="71">
        <f>SUM(C73:C96)</f>
        <v>111857</v>
      </c>
      <c r="D97" s="71">
        <f>SUM(D73:D96)</f>
        <v>63659</v>
      </c>
      <c r="E97" s="71">
        <f>SUM(E73:E96)</f>
        <v>66852</v>
      </c>
      <c r="F97" s="298">
        <f>SUM(E97/D97)</f>
        <v>1.0501578724139555</v>
      </c>
    </row>
    <row r="98" spans="1:6" ht="11.25" customHeight="1">
      <c r="A98" s="16"/>
      <c r="B98" s="173" t="s">
        <v>506</v>
      </c>
      <c r="C98" s="141"/>
      <c r="D98" s="141"/>
      <c r="E98" s="141"/>
      <c r="F98" s="141"/>
    </row>
    <row r="99" spans="1:6" ht="11.25" customHeight="1">
      <c r="A99" s="16"/>
      <c r="B99" s="156" t="s">
        <v>456</v>
      </c>
      <c r="C99" s="141">
        <v>15745</v>
      </c>
      <c r="D99" s="141">
        <v>36876</v>
      </c>
      <c r="E99" s="141">
        <v>34260</v>
      </c>
      <c r="F99" s="297">
        <f>SUM(E99/D99)</f>
        <v>0.9290595509274325</v>
      </c>
    </row>
    <row r="100" spans="1:6" ht="11.25" customHeight="1">
      <c r="A100" s="16"/>
      <c r="B100" s="16" t="s">
        <v>409</v>
      </c>
      <c r="C100" s="141"/>
      <c r="D100" s="141">
        <v>1760</v>
      </c>
      <c r="E100" s="141">
        <v>1346</v>
      </c>
      <c r="F100" s="297">
        <f>SUM(E100/D100)</f>
        <v>0.7647727272727273</v>
      </c>
    </row>
    <row r="101" spans="1:6" ht="11.25" customHeight="1">
      <c r="A101" s="16"/>
      <c r="B101" s="16" t="s">
        <v>496</v>
      </c>
      <c r="C101" s="141"/>
      <c r="D101" s="141"/>
      <c r="E101" s="141">
        <v>1115</v>
      </c>
      <c r="F101" s="297"/>
    </row>
    <row r="102" spans="1:6" ht="11.25" customHeight="1">
      <c r="A102" s="160"/>
      <c r="B102" s="74" t="s">
        <v>506</v>
      </c>
      <c r="C102" s="71">
        <f>SUM(C99:C101)</f>
        <v>15745</v>
      </c>
      <c r="D102" s="71">
        <f>SUM(D99:D101)</f>
        <v>38636</v>
      </c>
      <c r="E102" s="71">
        <f>SUM(E99:E101)</f>
        <v>36721</v>
      </c>
      <c r="F102" s="298">
        <f>SUM(E102/D102)</f>
        <v>0.950434827621907</v>
      </c>
    </row>
    <row r="103" spans="1:6" ht="11.25" customHeight="1">
      <c r="A103" s="160"/>
      <c r="B103" s="74" t="s">
        <v>507</v>
      </c>
      <c r="C103" s="71">
        <f>SUM(C97,C102)</f>
        <v>127602</v>
      </c>
      <c r="D103" s="71">
        <f>SUM(D97,D102)</f>
        <v>102295</v>
      </c>
      <c r="E103" s="71">
        <f>SUM(E97,E102)</f>
        <v>103573</v>
      </c>
      <c r="F103" s="298">
        <f>SUM(E103/D103)</f>
        <v>1.0124932792414096</v>
      </c>
    </row>
    <row r="104" spans="1:6" ht="11.25" customHeight="1">
      <c r="A104" s="236"/>
      <c r="B104" s="184" t="s">
        <v>553</v>
      </c>
      <c r="C104" s="144"/>
      <c r="D104" s="144"/>
      <c r="E104" s="144"/>
      <c r="F104" s="144"/>
    </row>
    <row r="105" spans="1:6" ht="11.25" customHeight="1">
      <c r="A105" s="236"/>
      <c r="B105" s="290" t="s">
        <v>625</v>
      </c>
      <c r="C105" s="326"/>
      <c r="D105" s="326"/>
      <c r="E105" s="326"/>
      <c r="F105" s="326"/>
    </row>
    <row r="106" spans="1:6" ht="11.25" customHeight="1">
      <c r="A106" s="236"/>
      <c r="B106" s="290" t="s">
        <v>682</v>
      </c>
      <c r="C106" s="326"/>
      <c r="D106" s="326">
        <v>50</v>
      </c>
      <c r="E106" s="326">
        <v>50</v>
      </c>
      <c r="F106" s="297">
        <f aca="true" t="shared" si="5" ref="F106:F118">SUM(E106/D106)</f>
        <v>1</v>
      </c>
    </row>
    <row r="107" spans="1:6" ht="11.25" customHeight="1">
      <c r="A107" s="236"/>
      <c r="B107" s="290" t="s">
        <v>683</v>
      </c>
      <c r="C107" s="326"/>
      <c r="D107" s="326">
        <v>38</v>
      </c>
      <c r="E107" s="326">
        <v>38</v>
      </c>
      <c r="F107" s="297">
        <f t="shared" si="5"/>
        <v>1</v>
      </c>
    </row>
    <row r="108" spans="1:6" ht="11.25" customHeight="1">
      <c r="A108" s="236"/>
      <c r="B108" s="290" t="s">
        <v>844</v>
      </c>
      <c r="C108" s="326"/>
      <c r="D108" s="326">
        <v>0</v>
      </c>
      <c r="E108" s="326">
        <v>100</v>
      </c>
      <c r="F108" s="297"/>
    </row>
    <row r="109" spans="1:6" ht="11.25" customHeight="1">
      <c r="A109" s="236"/>
      <c r="B109" s="290" t="s">
        <v>810</v>
      </c>
      <c r="C109" s="326"/>
      <c r="D109" s="326">
        <v>738</v>
      </c>
      <c r="E109" s="326">
        <v>369</v>
      </c>
      <c r="F109" s="297">
        <f t="shared" si="5"/>
        <v>0.5</v>
      </c>
    </row>
    <row r="110" spans="1:6" ht="11.25" customHeight="1">
      <c r="A110" s="236"/>
      <c r="B110" s="290" t="s">
        <v>845</v>
      </c>
      <c r="C110" s="326"/>
      <c r="D110" s="326">
        <v>90</v>
      </c>
      <c r="E110" s="326">
        <v>90</v>
      </c>
      <c r="F110" s="297">
        <f t="shared" si="5"/>
        <v>1</v>
      </c>
    </row>
    <row r="111" spans="1:6" ht="11.25" customHeight="1">
      <c r="A111" s="236"/>
      <c r="B111" s="290" t="s">
        <v>811</v>
      </c>
      <c r="C111" s="326"/>
      <c r="D111" s="326">
        <v>2000</v>
      </c>
      <c r="E111" s="326">
        <v>2000</v>
      </c>
      <c r="F111" s="297">
        <f t="shared" si="5"/>
        <v>1</v>
      </c>
    </row>
    <row r="112" spans="1:6" ht="11.25" customHeight="1">
      <c r="A112" s="236"/>
      <c r="B112" s="290" t="s">
        <v>812</v>
      </c>
      <c r="C112" s="326"/>
      <c r="D112" s="326">
        <v>210</v>
      </c>
      <c r="E112" s="326">
        <v>0</v>
      </c>
      <c r="F112" s="297">
        <f t="shared" si="5"/>
        <v>0</v>
      </c>
    </row>
    <row r="113" spans="1:6" ht="11.25" customHeight="1">
      <c r="A113" s="236"/>
      <c r="B113" s="290" t="s">
        <v>813</v>
      </c>
      <c r="C113" s="326"/>
      <c r="D113" s="326">
        <v>106</v>
      </c>
      <c r="E113" s="326">
        <v>106</v>
      </c>
      <c r="F113" s="297">
        <f t="shared" si="5"/>
        <v>1</v>
      </c>
    </row>
    <row r="114" spans="1:6" ht="11.25" customHeight="1">
      <c r="A114" s="236"/>
      <c r="B114" s="290" t="s">
        <v>846</v>
      </c>
      <c r="C114" s="326"/>
      <c r="D114" s="326"/>
      <c r="E114" s="326"/>
      <c r="F114" s="297"/>
    </row>
    <row r="115" spans="1:6" ht="11.25" customHeight="1">
      <c r="A115" s="236"/>
      <c r="B115" s="156" t="s">
        <v>456</v>
      </c>
      <c r="C115" s="326">
        <v>1550</v>
      </c>
      <c r="D115" s="326">
        <v>6859</v>
      </c>
      <c r="E115" s="326">
        <v>8672</v>
      </c>
      <c r="F115" s="297">
        <f t="shared" si="5"/>
        <v>1.264324245516839</v>
      </c>
    </row>
    <row r="116" spans="1:6" ht="11.25" customHeight="1">
      <c r="A116" s="236"/>
      <c r="B116" s="16" t="s">
        <v>409</v>
      </c>
      <c r="C116" s="326">
        <v>2000</v>
      </c>
      <c r="D116" s="326">
        <v>2514</v>
      </c>
      <c r="E116" s="326">
        <v>2808</v>
      </c>
      <c r="F116" s="297">
        <f t="shared" si="5"/>
        <v>1.1169451073985681</v>
      </c>
    </row>
    <row r="117" spans="1:6" ht="11.25" customHeight="1">
      <c r="A117" s="236"/>
      <c r="B117" s="16" t="s">
        <v>496</v>
      </c>
      <c r="C117" s="326">
        <v>720</v>
      </c>
      <c r="D117" s="326">
        <v>1115</v>
      </c>
      <c r="E117" s="326">
        <v>0</v>
      </c>
      <c r="F117" s="297">
        <f t="shared" si="5"/>
        <v>0</v>
      </c>
    </row>
    <row r="118" spans="1:6" ht="11.25" customHeight="1">
      <c r="A118" s="160"/>
      <c r="B118" s="74" t="s">
        <v>552</v>
      </c>
      <c r="C118" s="71">
        <f>SUM(C106:C117)</f>
        <v>4270</v>
      </c>
      <c r="D118" s="71">
        <f>SUM(D106:D117)</f>
        <v>13720</v>
      </c>
      <c r="E118" s="71">
        <f>SUM(E106:E117)</f>
        <v>14233</v>
      </c>
      <c r="F118" s="298">
        <f t="shared" si="5"/>
        <v>1.037390670553936</v>
      </c>
    </row>
    <row r="119" spans="1:6" ht="11.25" customHeight="1">
      <c r="A119" s="186">
        <v>9</v>
      </c>
      <c r="B119" s="173" t="s">
        <v>504</v>
      </c>
      <c r="C119" s="141"/>
      <c r="D119" s="141"/>
      <c r="E119" s="141"/>
      <c r="F119" s="141"/>
    </row>
    <row r="120" spans="1:6" ht="11.25" customHeight="1">
      <c r="A120" s="186"/>
      <c r="B120" s="228" t="s">
        <v>528</v>
      </c>
      <c r="C120" s="141">
        <v>12874</v>
      </c>
      <c r="D120" s="141">
        <v>0</v>
      </c>
      <c r="E120" s="141">
        <v>0</v>
      </c>
      <c r="F120" s="297"/>
    </row>
    <row r="121" spans="1:6" ht="11.25" customHeight="1">
      <c r="A121" s="186"/>
      <c r="B121" s="228" t="s">
        <v>495</v>
      </c>
      <c r="C121" s="141">
        <v>2247</v>
      </c>
      <c r="D121" s="141">
        <v>2247</v>
      </c>
      <c r="E121" s="141">
        <v>2158</v>
      </c>
      <c r="F121" s="297">
        <f aca="true" t="shared" si="6" ref="F121:F134">SUM(E121/D121)</f>
        <v>0.9603916332888296</v>
      </c>
    </row>
    <row r="122" spans="1:6" ht="11.25" customHeight="1">
      <c r="A122" s="148"/>
      <c r="B122" s="156" t="s">
        <v>462</v>
      </c>
      <c r="C122" s="141">
        <v>1299</v>
      </c>
      <c r="D122" s="141">
        <v>0</v>
      </c>
      <c r="E122" s="141">
        <v>0</v>
      </c>
      <c r="F122" s="297"/>
    </row>
    <row r="123" spans="1:6" ht="11.25" customHeight="1">
      <c r="A123" s="148"/>
      <c r="B123" s="156" t="s">
        <v>489</v>
      </c>
      <c r="C123" s="141">
        <v>11134</v>
      </c>
      <c r="D123" s="141">
        <v>5279</v>
      </c>
      <c r="E123" s="141">
        <v>0</v>
      </c>
      <c r="F123" s="297">
        <f t="shared" si="6"/>
        <v>0</v>
      </c>
    </row>
    <row r="124" spans="1:6" ht="11.25" customHeight="1">
      <c r="A124" s="148"/>
      <c r="B124" s="156" t="s">
        <v>463</v>
      </c>
      <c r="C124" s="141">
        <v>16330</v>
      </c>
      <c r="D124" s="141">
        <v>16330</v>
      </c>
      <c r="E124" s="141">
        <v>4391</v>
      </c>
      <c r="F124" s="297">
        <f t="shared" si="6"/>
        <v>0.2688916105327618</v>
      </c>
    </row>
    <row r="125" spans="1:6" ht="11.25" customHeight="1">
      <c r="A125" s="148"/>
      <c r="B125" s="156" t="s">
        <v>814</v>
      </c>
      <c r="C125" s="141"/>
      <c r="D125" s="141"/>
      <c r="E125" s="141">
        <v>13903</v>
      </c>
      <c r="F125" s="297"/>
    </row>
    <row r="126" spans="1:6" ht="11.25" customHeight="1">
      <c r="A126" s="148"/>
      <c r="B126" s="156" t="s">
        <v>626</v>
      </c>
      <c r="C126" s="141"/>
      <c r="D126" s="141">
        <v>17084</v>
      </c>
      <c r="E126" s="141"/>
      <c r="F126" s="297">
        <f t="shared" si="6"/>
        <v>0</v>
      </c>
    </row>
    <row r="127" spans="1:6" ht="11.25" customHeight="1">
      <c r="A127" s="148"/>
      <c r="B127" s="156" t="s">
        <v>488</v>
      </c>
      <c r="C127" s="141">
        <v>36000</v>
      </c>
      <c r="D127" s="141">
        <v>36000</v>
      </c>
      <c r="E127" s="141">
        <v>31776</v>
      </c>
      <c r="F127" s="297">
        <f t="shared" si="6"/>
        <v>0.8826666666666667</v>
      </c>
    </row>
    <row r="128" spans="1:6" ht="11.25" customHeight="1">
      <c r="A128" s="148"/>
      <c r="B128" s="156" t="s">
        <v>717</v>
      </c>
      <c r="C128" s="141"/>
      <c r="D128" s="141">
        <v>21347</v>
      </c>
      <c r="E128" s="141">
        <v>20925</v>
      </c>
      <c r="F128" s="297">
        <f t="shared" si="6"/>
        <v>0.980231414250246</v>
      </c>
    </row>
    <row r="129" spans="1:6" ht="11.25" customHeight="1">
      <c r="A129" s="148"/>
      <c r="B129" s="156" t="s">
        <v>815</v>
      </c>
      <c r="C129" s="141"/>
      <c r="D129" s="141">
        <v>500</v>
      </c>
      <c r="E129" s="141"/>
      <c r="F129" s="297">
        <f t="shared" si="6"/>
        <v>0</v>
      </c>
    </row>
    <row r="130" spans="1:6" ht="11.25" customHeight="1">
      <c r="A130" s="148"/>
      <c r="B130" s="156" t="s">
        <v>821</v>
      </c>
      <c r="C130" s="141"/>
      <c r="D130" s="141">
        <v>240</v>
      </c>
      <c r="E130" s="141">
        <v>240</v>
      </c>
      <c r="F130" s="297">
        <f t="shared" si="6"/>
        <v>1</v>
      </c>
    </row>
    <row r="131" spans="1:6" ht="11.25" customHeight="1">
      <c r="A131" s="148"/>
      <c r="B131" s="156" t="s">
        <v>816</v>
      </c>
      <c r="C131" s="141"/>
      <c r="D131" s="141">
        <v>6007</v>
      </c>
      <c r="E131" s="141">
        <v>6007</v>
      </c>
      <c r="F131" s="297">
        <f t="shared" si="6"/>
        <v>1</v>
      </c>
    </row>
    <row r="132" spans="1:6" ht="11.25" customHeight="1">
      <c r="A132" s="148"/>
      <c r="B132" s="156" t="s">
        <v>817</v>
      </c>
      <c r="C132" s="141"/>
      <c r="D132" s="141">
        <v>824</v>
      </c>
      <c r="E132" s="141"/>
      <c r="F132" s="297">
        <f t="shared" si="6"/>
        <v>0</v>
      </c>
    </row>
    <row r="133" spans="1:6" ht="11.25" customHeight="1">
      <c r="A133" s="148"/>
      <c r="B133" s="156" t="s">
        <v>818</v>
      </c>
      <c r="C133" s="141"/>
      <c r="D133" s="141">
        <v>7095</v>
      </c>
      <c r="E133" s="141"/>
      <c r="F133" s="297">
        <f t="shared" si="6"/>
        <v>0</v>
      </c>
    </row>
    <row r="134" spans="1:6" ht="11.25" customHeight="1">
      <c r="A134" s="148"/>
      <c r="B134" s="156" t="s">
        <v>718</v>
      </c>
      <c r="C134" s="141"/>
      <c r="D134" s="141">
        <v>4000</v>
      </c>
      <c r="E134" s="141">
        <v>4000</v>
      </c>
      <c r="F134" s="297">
        <f t="shared" si="6"/>
        <v>1</v>
      </c>
    </row>
    <row r="135" spans="1:6" ht="11.25" customHeight="1">
      <c r="A135" s="161"/>
      <c r="B135" s="74" t="s">
        <v>508</v>
      </c>
      <c r="C135" s="71">
        <f>SUM(C119:C134)</f>
        <v>79884</v>
      </c>
      <c r="D135" s="71">
        <f>SUM(D119:D134)</f>
        <v>116953</v>
      </c>
      <c r="E135" s="71">
        <f>SUM(E119:E134)</f>
        <v>83400</v>
      </c>
      <c r="F135" s="298">
        <f>SUM(E135/D135)</f>
        <v>0.7131069745966329</v>
      </c>
    </row>
    <row r="136" spans="1:6" ht="11.25" customHeight="1">
      <c r="A136" s="159"/>
      <c r="B136" s="184" t="s">
        <v>550</v>
      </c>
      <c r="C136" s="144"/>
      <c r="D136" s="144"/>
      <c r="E136" s="144"/>
      <c r="F136" s="144"/>
    </row>
    <row r="137" spans="1:6" ht="11.25" customHeight="1">
      <c r="A137" s="159"/>
      <c r="B137" s="227" t="s">
        <v>527</v>
      </c>
      <c r="C137" s="141">
        <v>4950</v>
      </c>
      <c r="D137" s="141">
        <v>4950</v>
      </c>
      <c r="E137" s="141">
        <v>4951</v>
      </c>
      <c r="F137" s="297">
        <f aca="true" t="shared" si="7" ref="F137:F154">SUM(E137/D137)</f>
        <v>1.00020202020202</v>
      </c>
    </row>
    <row r="138" spans="1:6" ht="11.25" customHeight="1">
      <c r="A138" s="159"/>
      <c r="B138" s="156" t="s">
        <v>529</v>
      </c>
      <c r="C138" s="141">
        <v>86501</v>
      </c>
      <c r="D138" s="141">
        <v>88873</v>
      </c>
      <c r="E138" s="141">
        <v>106891</v>
      </c>
      <c r="F138" s="297">
        <f t="shared" si="7"/>
        <v>1.2027387395496945</v>
      </c>
    </row>
    <row r="139" spans="1:6" ht="11.25" customHeight="1">
      <c r="A139" s="159"/>
      <c r="B139" s="156" t="s">
        <v>577</v>
      </c>
      <c r="C139" s="141"/>
      <c r="D139" s="141">
        <v>20414</v>
      </c>
      <c r="E139" s="141"/>
      <c r="F139" s="297">
        <f t="shared" si="7"/>
        <v>0</v>
      </c>
    </row>
    <row r="140" spans="1:6" ht="11.25" customHeight="1">
      <c r="A140" s="159"/>
      <c r="B140" s="156" t="s">
        <v>627</v>
      </c>
      <c r="C140" s="141">
        <v>5701</v>
      </c>
      <c r="D140" s="141">
        <v>5640</v>
      </c>
      <c r="E140" s="141"/>
      <c r="F140" s="297">
        <f t="shared" si="7"/>
        <v>0</v>
      </c>
    </row>
    <row r="141" spans="1:6" ht="11.25" customHeight="1">
      <c r="A141" s="159"/>
      <c r="B141" s="156" t="s">
        <v>628</v>
      </c>
      <c r="C141" s="141"/>
      <c r="D141" s="141">
        <v>1995</v>
      </c>
      <c r="E141" s="141">
        <v>1995</v>
      </c>
      <c r="F141" s="297">
        <f t="shared" si="7"/>
        <v>1</v>
      </c>
    </row>
    <row r="142" spans="1:6" ht="11.25" customHeight="1">
      <c r="A142" s="159"/>
      <c r="B142" s="156" t="s">
        <v>629</v>
      </c>
      <c r="C142" s="141"/>
      <c r="D142" s="141">
        <v>632</v>
      </c>
      <c r="E142" s="141">
        <v>632</v>
      </c>
      <c r="F142" s="297">
        <f t="shared" si="7"/>
        <v>1</v>
      </c>
    </row>
    <row r="143" spans="1:6" ht="11.25" customHeight="1">
      <c r="A143" s="159"/>
      <c r="B143" s="156" t="s">
        <v>819</v>
      </c>
      <c r="C143" s="141"/>
      <c r="D143" s="141">
        <v>5082</v>
      </c>
      <c r="E143" s="141"/>
      <c r="F143" s="297">
        <f t="shared" si="7"/>
        <v>0</v>
      </c>
    </row>
    <row r="144" spans="1:6" ht="11.25" customHeight="1">
      <c r="A144" s="159"/>
      <c r="B144" s="156" t="s">
        <v>820</v>
      </c>
      <c r="C144" s="141"/>
      <c r="D144" s="141">
        <v>5088</v>
      </c>
      <c r="E144" s="141">
        <v>5088</v>
      </c>
      <c r="F144" s="297">
        <f t="shared" si="7"/>
        <v>1</v>
      </c>
    </row>
    <row r="145" spans="1:6" ht="11.25" customHeight="1">
      <c r="A145" s="159"/>
      <c r="B145" s="156" t="s">
        <v>409</v>
      </c>
      <c r="C145" s="141"/>
      <c r="D145" s="141">
        <v>3181</v>
      </c>
      <c r="E145" s="141">
        <v>3181</v>
      </c>
      <c r="F145" s="297">
        <f t="shared" si="7"/>
        <v>1</v>
      </c>
    </row>
    <row r="146" spans="1:6" ht="11.25" customHeight="1">
      <c r="A146" s="159"/>
      <c r="B146" s="16" t="s">
        <v>433</v>
      </c>
      <c r="C146" s="141">
        <v>4000</v>
      </c>
      <c r="D146" s="141"/>
      <c r="E146" s="141"/>
      <c r="F146" s="297"/>
    </row>
    <row r="147" spans="1:6" ht="11.25" customHeight="1">
      <c r="A147" s="159"/>
      <c r="B147" s="16" t="s">
        <v>719</v>
      </c>
      <c r="C147" s="141"/>
      <c r="D147" s="141">
        <v>5850</v>
      </c>
      <c r="E147" s="141">
        <v>4410</v>
      </c>
      <c r="F147" s="297">
        <f t="shared" si="7"/>
        <v>0.7538461538461538</v>
      </c>
    </row>
    <row r="148" spans="1:6" ht="11.25" customHeight="1">
      <c r="A148" s="160"/>
      <c r="B148" s="74" t="s">
        <v>551</v>
      </c>
      <c r="C148" s="71">
        <f>SUM(C137:C147)</f>
        <v>101152</v>
      </c>
      <c r="D148" s="71">
        <f>SUM(D137:D147)</f>
        <v>141705</v>
      </c>
      <c r="E148" s="71">
        <f>SUM(E137:E147)</f>
        <v>127148</v>
      </c>
      <c r="F148" s="298">
        <f>SUM(E148/D148)</f>
        <v>0.8972725027345542</v>
      </c>
    </row>
    <row r="149" spans="1:6" ht="11.25" customHeight="1">
      <c r="A149" s="315"/>
      <c r="B149" s="184" t="s">
        <v>720</v>
      </c>
      <c r="C149" s="229"/>
      <c r="D149" s="229"/>
      <c r="E149" s="229"/>
      <c r="F149" s="316"/>
    </row>
    <row r="150" spans="1:6" ht="11.25" customHeight="1">
      <c r="A150" s="315"/>
      <c r="B150" s="184" t="s">
        <v>721</v>
      </c>
      <c r="C150" s="229"/>
      <c r="D150" s="229"/>
      <c r="E150" s="229">
        <v>1268</v>
      </c>
      <c r="F150" s="316"/>
    </row>
    <row r="151" spans="1:6" ht="11.25" customHeight="1">
      <c r="A151" s="315"/>
      <c r="B151" s="184" t="s">
        <v>226</v>
      </c>
      <c r="C151" s="177">
        <v>33600</v>
      </c>
      <c r="D151" s="177">
        <v>183105</v>
      </c>
      <c r="E151" s="177">
        <v>372787</v>
      </c>
      <c r="F151" s="327">
        <f>SUM(E151/D151)</f>
        <v>2.0359192812866933</v>
      </c>
    </row>
    <row r="152" spans="1:6" ht="11.25" customHeight="1">
      <c r="A152" s="160"/>
      <c r="B152" s="74" t="s">
        <v>227</v>
      </c>
      <c r="C152" s="178">
        <f>SUM(C36,C53,C62,C63,C67,C68,C71,C72,C103,C118,C135,C148:C151)</f>
        <v>4522158</v>
      </c>
      <c r="D152" s="178">
        <f>SUM(D36,D53,D62,D63,D67,D68,D71,D72,D103,D118,D135,D148:D151)</f>
        <v>4728701</v>
      </c>
      <c r="E152" s="178">
        <f>SUM(E36,E53,E62,E63,E67,E68,E71,E72,E103,E118,E135,E148:E151)</f>
        <v>4635953</v>
      </c>
      <c r="F152" s="298">
        <f>SUM(E152/D152)</f>
        <v>0.9803861567902051</v>
      </c>
    </row>
    <row r="153" spans="1:6" ht="11.25" customHeight="1">
      <c r="A153" s="43">
        <v>10</v>
      </c>
      <c r="B153" s="184" t="s">
        <v>825</v>
      </c>
      <c r="C153" s="212">
        <v>80086</v>
      </c>
      <c r="D153" s="212">
        <v>87812</v>
      </c>
      <c r="E153" s="229">
        <v>77225</v>
      </c>
      <c r="F153" s="327">
        <f t="shared" si="7"/>
        <v>0.8794356124447684</v>
      </c>
    </row>
    <row r="154" spans="1:6" ht="11.25" customHeight="1">
      <c r="A154" s="162"/>
      <c r="B154" s="184" t="s">
        <v>826</v>
      </c>
      <c r="C154" s="212">
        <v>139698</v>
      </c>
      <c r="D154" s="212">
        <v>48173</v>
      </c>
      <c r="E154" s="229"/>
      <c r="F154" s="327">
        <f t="shared" si="7"/>
        <v>0</v>
      </c>
    </row>
    <row r="155" spans="1:6" ht="11.25" customHeight="1">
      <c r="A155" s="85"/>
      <c r="B155" s="74" t="s">
        <v>227</v>
      </c>
      <c r="C155" s="178">
        <f>SUM(C152:C154)</f>
        <v>4741942</v>
      </c>
      <c r="D155" s="178">
        <f>SUM(D152:D154)</f>
        <v>4864686</v>
      </c>
      <c r="E155" s="178">
        <f>SUM(E152:E154)</f>
        <v>4713178</v>
      </c>
      <c r="F155" s="298">
        <f>SUM(E155/D155)</f>
        <v>0.9688555438110497</v>
      </c>
    </row>
    <row r="156" ht="11.25" customHeight="1"/>
    <row r="157" ht="11.25" customHeight="1"/>
    <row r="158" ht="11.25" customHeight="1"/>
    <row r="159" ht="11.25" customHeight="1"/>
    <row r="160" ht="11.25" customHeight="1"/>
  </sheetData>
  <printOptions horizontalCentered="1"/>
  <pageMargins left="0.3937007874015748" right="0.3937007874015748" top="0.7874015748031497" bottom="0.3937007874015748" header="0.31496062992125984" footer="0.31496062992125984"/>
  <pageSetup firstPageNumber="3" useFirstPageNumber="1" horizontalDpi="360" verticalDpi="360" orientation="landscape" paperSize="9" r:id="rId1"/>
  <headerFooter alignWithMargins="0">
    <oddHeader>&amp;C&amp;"Times New Roman CE,Félkövér\&amp;14TAPOLCA VÁROS ÖNKORMÁNYZATÁNAK&amp;"Arial CE,Normál\&amp;10
&amp;"Times New Roman CE,Félkövér\&amp;12 2006.évi bevételi előirányzata és teljesítése &amp;R2.sz.melléklet
ezer Ft
</oddHeader>
    <oddFooter>&amp;C&amp;P. oldal</oddFooter>
  </headerFooter>
  <rowBreaks count="4" manualBreakCount="4">
    <brk id="36" max="7" man="1"/>
    <brk id="71" max="7" man="1"/>
    <brk id="108" max="5" man="1"/>
    <brk id="14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43"/>
  <sheetViews>
    <sheetView view="pageBreakPreview" zoomScale="75" zoomScaleSheetLayoutView="75" workbookViewId="0" topLeftCell="A1">
      <selection activeCell="H286" sqref="H286"/>
    </sheetView>
  </sheetViews>
  <sheetFormatPr defaultColWidth="8.25390625" defaultRowHeight="12.75"/>
  <cols>
    <col min="1" max="1" width="4.00390625" style="3" customWidth="1"/>
    <col min="2" max="2" width="4.75390625" style="19" customWidth="1"/>
    <col min="3" max="3" width="40.75390625" style="3" customWidth="1"/>
    <col min="4" max="9" width="10.75390625" style="18" customWidth="1"/>
  </cols>
  <sheetData>
    <row r="1" spans="1:9" s="10" customFormat="1" ht="27.75" customHeight="1">
      <c r="A1" s="600" t="s">
        <v>197</v>
      </c>
      <c r="B1" s="600" t="s">
        <v>236</v>
      </c>
      <c r="C1" s="571" t="s">
        <v>198</v>
      </c>
      <c r="D1" s="596" t="s">
        <v>479</v>
      </c>
      <c r="E1" s="596" t="s">
        <v>480</v>
      </c>
      <c r="F1" s="596" t="s">
        <v>576</v>
      </c>
      <c r="G1" s="596" t="s">
        <v>685</v>
      </c>
      <c r="H1" s="596" t="s">
        <v>847</v>
      </c>
      <c r="I1" s="596" t="s">
        <v>686</v>
      </c>
    </row>
    <row r="2" spans="1:9" s="10" customFormat="1" ht="27.75" customHeight="1">
      <c r="A2" s="601"/>
      <c r="B2" s="601"/>
      <c r="C2" s="572"/>
      <c r="D2" s="581"/>
      <c r="E2" s="581"/>
      <c r="F2" s="576"/>
      <c r="G2" s="576"/>
      <c r="H2" s="581"/>
      <c r="I2" s="581"/>
    </row>
    <row r="3" spans="1:9" s="10" customFormat="1" ht="13.5" customHeight="1">
      <c r="A3" s="28">
        <v>1</v>
      </c>
      <c r="B3" s="28"/>
      <c r="C3" s="67" t="s">
        <v>423</v>
      </c>
      <c r="D3" s="20">
        <v>56</v>
      </c>
      <c r="E3" s="20">
        <v>56</v>
      </c>
      <c r="F3" s="20"/>
      <c r="G3" s="20"/>
      <c r="H3" s="20"/>
      <c r="I3" s="20"/>
    </row>
    <row r="4" spans="1:9" s="10" customFormat="1" ht="12.75" customHeight="1">
      <c r="A4" s="16"/>
      <c r="B4" s="37"/>
      <c r="C4" s="16" t="s">
        <v>237</v>
      </c>
      <c r="D4" s="30"/>
      <c r="E4" s="30"/>
      <c r="F4" s="20">
        <v>140556</v>
      </c>
      <c r="G4" s="20">
        <v>140408</v>
      </c>
      <c r="H4" s="30">
        <v>139200</v>
      </c>
      <c r="I4" s="299">
        <f>SUM(H4/G4)</f>
        <v>0.9913965016238391</v>
      </c>
    </row>
    <row r="5" spans="1:9" s="10" customFormat="1" ht="12.75" customHeight="1">
      <c r="A5" s="16"/>
      <c r="B5" s="37"/>
      <c r="C5" s="16" t="s">
        <v>238</v>
      </c>
      <c r="D5" s="30"/>
      <c r="E5" s="30"/>
      <c r="F5" s="20">
        <v>39071</v>
      </c>
      <c r="G5" s="20">
        <v>38609</v>
      </c>
      <c r="H5" s="30">
        <v>38249</v>
      </c>
      <c r="I5" s="299">
        <f aca="true" t="shared" si="0" ref="I5:I10">SUM(H5/G5)</f>
        <v>0.9906757491776529</v>
      </c>
    </row>
    <row r="6" spans="1:9" s="10" customFormat="1" ht="12.75" customHeight="1">
      <c r="A6" s="16"/>
      <c r="B6" s="37"/>
      <c r="C6" s="16" t="s">
        <v>239</v>
      </c>
      <c r="D6" s="30"/>
      <c r="E6" s="30"/>
      <c r="F6" s="20">
        <v>4042</v>
      </c>
      <c r="G6" s="20">
        <v>4068</v>
      </c>
      <c r="H6" s="30">
        <v>3809</v>
      </c>
      <c r="I6" s="299">
        <f t="shared" si="0"/>
        <v>0.9363323500491643</v>
      </c>
    </row>
    <row r="7" spans="1:9" s="10" customFormat="1" ht="12.75" customHeight="1">
      <c r="A7" s="16"/>
      <c r="B7" s="37"/>
      <c r="C7" s="16" t="s">
        <v>240</v>
      </c>
      <c r="D7" s="30"/>
      <c r="E7" s="30"/>
      <c r="F7" s="20">
        <v>1201</v>
      </c>
      <c r="G7" s="20">
        <v>1263</v>
      </c>
      <c r="H7" s="30">
        <v>1263</v>
      </c>
      <c r="I7" s="299">
        <f t="shared" si="0"/>
        <v>1</v>
      </c>
    </row>
    <row r="8" spans="1:9" s="10" customFormat="1" ht="12.75" customHeight="1">
      <c r="A8" s="16"/>
      <c r="B8" s="37"/>
      <c r="C8" s="16" t="s">
        <v>241</v>
      </c>
      <c r="D8" s="30"/>
      <c r="E8" s="30"/>
      <c r="F8" s="20">
        <v>3352</v>
      </c>
      <c r="G8" s="20">
        <v>2477</v>
      </c>
      <c r="H8" s="30">
        <v>2477</v>
      </c>
      <c r="I8" s="299">
        <f t="shared" si="0"/>
        <v>1</v>
      </c>
    </row>
    <row r="9" spans="1:9" s="10" customFormat="1" ht="12.75" customHeight="1">
      <c r="A9" s="16"/>
      <c r="B9" s="37"/>
      <c r="C9" s="16" t="s">
        <v>242</v>
      </c>
      <c r="D9" s="30"/>
      <c r="E9" s="30"/>
      <c r="F9" s="20">
        <v>24114</v>
      </c>
      <c r="G9" s="20">
        <v>42638</v>
      </c>
      <c r="H9" s="30">
        <v>44319</v>
      </c>
      <c r="I9" s="299">
        <f t="shared" si="0"/>
        <v>1.0394249261222384</v>
      </c>
    </row>
    <row r="10" spans="1:9" s="10" customFormat="1" ht="12.75" customHeight="1">
      <c r="A10" s="16"/>
      <c r="B10" s="37"/>
      <c r="C10" s="16" t="s">
        <v>243</v>
      </c>
      <c r="D10" s="30"/>
      <c r="E10" s="30"/>
      <c r="F10" s="30"/>
      <c r="G10" s="30">
        <v>10109</v>
      </c>
      <c r="H10" s="30">
        <v>10098</v>
      </c>
      <c r="I10" s="299">
        <f t="shared" si="0"/>
        <v>0.998911860718172</v>
      </c>
    </row>
    <row r="11" spans="1:9" s="10" customFormat="1" ht="12.75" customHeight="1">
      <c r="A11" s="16"/>
      <c r="B11" s="37"/>
      <c r="C11" s="16" t="s">
        <v>270</v>
      </c>
      <c r="D11" s="30"/>
      <c r="E11" s="30"/>
      <c r="F11" s="30"/>
      <c r="G11" s="30"/>
      <c r="H11" s="30"/>
      <c r="I11" s="299"/>
    </row>
    <row r="12" spans="1:9" s="10" customFormat="1" ht="13.5" customHeight="1">
      <c r="A12" s="194" t="s">
        <v>267</v>
      </c>
      <c r="B12" s="210"/>
      <c r="C12" s="194"/>
      <c r="D12" s="202" t="s">
        <v>469</v>
      </c>
      <c r="E12" s="202" t="s">
        <v>469</v>
      </c>
      <c r="F12" s="202">
        <f>SUM(F4:F11)</f>
        <v>212336</v>
      </c>
      <c r="G12" s="202">
        <f>SUM(G4:G11)</f>
        <v>239572</v>
      </c>
      <c r="H12" s="202">
        <f>SUM(H4:H11)</f>
        <v>239415</v>
      </c>
      <c r="I12" s="300">
        <f>SUM(H12/G12)</f>
        <v>0.9993446646519627</v>
      </c>
    </row>
    <row r="13" spans="1:9" s="10" customFormat="1" ht="13.5" customHeight="1">
      <c r="A13" s="28">
        <v>2</v>
      </c>
      <c r="B13" s="21"/>
      <c r="C13" s="42" t="s">
        <v>397</v>
      </c>
      <c r="D13" s="192">
        <v>268.5</v>
      </c>
      <c r="E13" s="192">
        <v>0</v>
      </c>
      <c r="F13" s="39"/>
      <c r="G13" s="39"/>
      <c r="H13" s="39"/>
      <c r="I13" s="39"/>
    </row>
    <row r="14" spans="1:9" s="10" customFormat="1" ht="12.75" customHeight="1">
      <c r="A14" s="16"/>
      <c r="B14" s="37"/>
      <c r="C14" s="16" t="s">
        <v>237</v>
      </c>
      <c r="D14" s="30"/>
      <c r="E14" s="30"/>
      <c r="F14" s="20">
        <v>438877</v>
      </c>
      <c r="G14" s="20">
        <v>340192</v>
      </c>
      <c r="H14" s="30">
        <v>340411</v>
      </c>
      <c r="I14" s="299">
        <f>SUM(H14/G14)</f>
        <v>1.000643754115323</v>
      </c>
    </row>
    <row r="15" spans="1:9" s="10" customFormat="1" ht="12.75" customHeight="1">
      <c r="A15" s="16"/>
      <c r="B15" s="37"/>
      <c r="C15" s="16" t="s">
        <v>238</v>
      </c>
      <c r="D15" s="30"/>
      <c r="E15" s="30"/>
      <c r="F15" s="20">
        <v>127919</v>
      </c>
      <c r="G15" s="20">
        <v>98787</v>
      </c>
      <c r="H15" s="30">
        <v>98788</v>
      </c>
      <c r="I15" s="299">
        <f aca="true" t="shared" si="1" ref="I15:I22">SUM(H15/G15)</f>
        <v>1.0000101227894358</v>
      </c>
    </row>
    <row r="16" spans="1:9" s="10" customFormat="1" ht="12.75" customHeight="1">
      <c r="A16" s="16"/>
      <c r="B16" s="37"/>
      <c r="C16" s="16" t="s">
        <v>239</v>
      </c>
      <c r="D16" s="30"/>
      <c r="E16" s="30"/>
      <c r="F16" s="20">
        <v>13092</v>
      </c>
      <c r="G16" s="20">
        <v>9775</v>
      </c>
      <c r="H16" s="30">
        <v>9775</v>
      </c>
      <c r="I16" s="299">
        <f t="shared" si="1"/>
        <v>1</v>
      </c>
    </row>
    <row r="17" spans="1:9" s="10" customFormat="1" ht="12.75" customHeight="1">
      <c r="A17" s="16"/>
      <c r="B17" s="37"/>
      <c r="C17" s="16" t="s">
        <v>240</v>
      </c>
      <c r="D17" s="30"/>
      <c r="E17" s="30"/>
      <c r="F17" s="20">
        <v>5409</v>
      </c>
      <c r="G17" s="20">
        <v>3563</v>
      </c>
      <c r="H17" s="30">
        <v>3563</v>
      </c>
      <c r="I17" s="299">
        <f t="shared" si="1"/>
        <v>1</v>
      </c>
    </row>
    <row r="18" spans="1:9" s="10" customFormat="1" ht="12.75" customHeight="1">
      <c r="A18" s="16"/>
      <c r="B18" s="37"/>
      <c r="C18" s="16" t="s">
        <v>241</v>
      </c>
      <c r="D18" s="30"/>
      <c r="E18" s="30"/>
      <c r="F18" s="20"/>
      <c r="G18" s="20"/>
      <c r="H18" s="30"/>
      <c r="I18" s="299"/>
    </row>
    <row r="19" spans="1:9" s="10" customFormat="1" ht="12.75" customHeight="1">
      <c r="A19" s="16"/>
      <c r="B19" s="37"/>
      <c r="C19" s="16" t="s">
        <v>242</v>
      </c>
      <c r="D19" s="30"/>
      <c r="E19" s="30"/>
      <c r="F19" s="20">
        <v>439700</v>
      </c>
      <c r="G19" s="20">
        <v>229991</v>
      </c>
      <c r="H19" s="30">
        <v>229991</v>
      </c>
      <c r="I19" s="299">
        <f t="shared" si="1"/>
        <v>1</v>
      </c>
    </row>
    <row r="20" spans="1:9" s="10" customFormat="1" ht="12.75" customHeight="1">
      <c r="A20" s="16"/>
      <c r="B20" s="37"/>
      <c r="C20" s="16" t="s">
        <v>790</v>
      </c>
      <c r="D20" s="30"/>
      <c r="E20" s="30"/>
      <c r="F20" s="20"/>
      <c r="G20" s="20"/>
      <c r="H20" s="30">
        <v>10285</v>
      </c>
      <c r="I20" s="299"/>
    </row>
    <row r="21" spans="1:9" s="10" customFormat="1" ht="12.75" customHeight="1">
      <c r="A21" s="16"/>
      <c r="B21" s="37"/>
      <c r="C21" s="16" t="s">
        <v>243</v>
      </c>
      <c r="D21" s="30"/>
      <c r="E21" s="30"/>
      <c r="F21" s="20">
        <v>14872</v>
      </c>
      <c r="G21" s="20">
        <v>5932</v>
      </c>
      <c r="H21" s="30">
        <v>5932</v>
      </c>
      <c r="I21" s="299">
        <f t="shared" si="1"/>
        <v>1</v>
      </c>
    </row>
    <row r="22" spans="1:9" s="10" customFormat="1" ht="12.75" customHeight="1">
      <c r="A22" s="16"/>
      <c r="B22" s="37"/>
      <c r="C22" s="16" t="s">
        <v>270</v>
      </c>
      <c r="D22" s="30"/>
      <c r="E22" s="30"/>
      <c r="F22" s="20">
        <v>8000</v>
      </c>
      <c r="G22" s="20">
        <v>8000</v>
      </c>
      <c r="H22" s="30">
        <v>8000</v>
      </c>
      <c r="I22" s="299">
        <f t="shared" si="1"/>
        <v>1</v>
      </c>
    </row>
    <row r="23" spans="1:9" s="10" customFormat="1" ht="13.5" customHeight="1">
      <c r="A23" s="200" t="s">
        <v>269</v>
      </c>
      <c r="B23" s="209"/>
      <c r="C23" s="200"/>
      <c r="D23" s="201" t="s">
        <v>481</v>
      </c>
      <c r="E23" s="201" t="s">
        <v>98</v>
      </c>
      <c r="F23" s="201">
        <f>SUM(F14:F22)</f>
        <v>1047869</v>
      </c>
      <c r="G23" s="201">
        <f>SUM(G14:G22)</f>
        <v>696240</v>
      </c>
      <c r="H23" s="201">
        <f>SUM(H14:H22)</f>
        <v>706745</v>
      </c>
      <c r="I23" s="300">
        <f>SUM(H23/G23)</f>
        <v>1.015088187981156</v>
      </c>
    </row>
    <row r="24" spans="1:9" s="10" customFormat="1" ht="13.5" customHeight="1">
      <c r="A24" s="132"/>
      <c r="B24" s="137"/>
      <c r="C24" s="138" t="s">
        <v>417</v>
      </c>
      <c r="D24" s="213">
        <f>SUM(D3,D13)</f>
        <v>324.5</v>
      </c>
      <c r="E24" s="213">
        <f>SUM(E3,E13)</f>
        <v>56</v>
      </c>
      <c r="F24" s="139"/>
      <c r="G24" s="139"/>
      <c r="H24" s="139"/>
      <c r="I24" s="139"/>
    </row>
    <row r="25" spans="1:9" s="10" customFormat="1" ht="12.75" customHeight="1">
      <c r="A25" s="131"/>
      <c r="B25" s="137"/>
      <c r="C25" s="131" t="s">
        <v>237</v>
      </c>
      <c r="D25" s="135"/>
      <c r="E25" s="135"/>
      <c r="F25" s="135">
        <f aca="true" t="shared" si="2" ref="F25:H30">SUM(F4,F14)</f>
        <v>579433</v>
      </c>
      <c r="G25" s="135">
        <f t="shared" si="2"/>
        <v>480600</v>
      </c>
      <c r="H25" s="135">
        <f t="shared" si="2"/>
        <v>479611</v>
      </c>
      <c r="I25" s="301">
        <f>SUM(H25/G25)</f>
        <v>0.9979421556387849</v>
      </c>
    </row>
    <row r="26" spans="1:9" s="10" customFormat="1" ht="12.75" customHeight="1">
      <c r="A26" s="131"/>
      <c r="B26" s="137"/>
      <c r="C26" s="131" t="s">
        <v>238</v>
      </c>
      <c r="D26" s="135"/>
      <c r="E26" s="135"/>
      <c r="F26" s="135">
        <f t="shared" si="2"/>
        <v>166990</v>
      </c>
      <c r="G26" s="135">
        <f t="shared" si="2"/>
        <v>137396</v>
      </c>
      <c r="H26" s="135">
        <f t="shared" si="2"/>
        <v>137037</v>
      </c>
      <c r="I26" s="301">
        <f aca="true" t="shared" si="3" ref="I26:I33">SUM(H26/G26)</f>
        <v>0.9973871146176017</v>
      </c>
    </row>
    <row r="27" spans="1:9" s="10" customFormat="1" ht="12.75" customHeight="1">
      <c r="A27" s="131"/>
      <c r="B27" s="137"/>
      <c r="C27" s="131" t="s">
        <v>239</v>
      </c>
      <c r="D27" s="135"/>
      <c r="E27" s="135"/>
      <c r="F27" s="135">
        <f t="shared" si="2"/>
        <v>17134</v>
      </c>
      <c r="G27" s="135">
        <f t="shared" si="2"/>
        <v>13843</v>
      </c>
      <c r="H27" s="135">
        <f t="shared" si="2"/>
        <v>13584</v>
      </c>
      <c r="I27" s="301">
        <f t="shared" si="3"/>
        <v>0.9812901827638517</v>
      </c>
    </row>
    <row r="28" spans="1:9" s="10" customFormat="1" ht="12.75" customHeight="1">
      <c r="A28" s="131"/>
      <c r="B28" s="137"/>
      <c r="C28" s="131" t="s">
        <v>240</v>
      </c>
      <c r="D28" s="135"/>
      <c r="E28" s="135"/>
      <c r="F28" s="135">
        <f t="shared" si="2"/>
        <v>6610</v>
      </c>
      <c r="G28" s="135">
        <f t="shared" si="2"/>
        <v>4826</v>
      </c>
      <c r="H28" s="135">
        <f t="shared" si="2"/>
        <v>4826</v>
      </c>
      <c r="I28" s="301">
        <f t="shared" si="3"/>
        <v>1</v>
      </c>
    </row>
    <row r="29" spans="1:9" s="10" customFormat="1" ht="12.75" customHeight="1">
      <c r="A29" s="131"/>
      <c r="B29" s="137"/>
      <c r="C29" s="131" t="s">
        <v>241</v>
      </c>
      <c r="D29" s="135"/>
      <c r="E29" s="135"/>
      <c r="F29" s="135">
        <f t="shared" si="2"/>
        <v>3352</v>
      </c>
      <c r="G29" s="135">
        <f t="shared" si="2"/>
        <v>2477</v>
      </c>
      <c r="H29" s="135">
        <f t="shared" si="2"/>
        <v>2477</v>
      </c>
      <c r="I29" s="301">
        <f t="shared" si="3"/>
        <v>1</v>
      </c>
    </row>
    <row r="30" spans="1:9" s="10" customFormat="1" ht="12.75" customHeight="1">
      <c r="A30" s="131"/>
      <c r="B30" s="137"/>
      <c r="C30" s="131" t="s">
        <v>242</v>
      </c>
      <c r="D30" s="135"/>
      <c r="E30" s="135"/>
      <c r="F30" s="135">
        <f t="shared" si="2"/>
        <v>463814</v>
      </c>
      <c r="G30" s="135">
        <f t="shared" si="2"/>
        <v>272629</v>
      </c>
      <c r="H30" s="135">
        <f t="shared" si="2"/>
        <v>274310</v>
      </c>
      <c r="I30" s="301">
        <f t="shared" si="3"/>
        <v>1.0061658884418019</v>
      </c>
    </row>
    <row r="31" spans="1:9" s="10" customFormat="1" ht="12.75" customHeight="1">
      <c r="A31" s="131"/>
      <c r="B31" s="137"/>
      <c r="C31" s="131" t="s">
        <v>790</v>
      </c>
      <c r="D31" s="135"/>
      <c r="E31" s="135"/>
      <c r="F31" s="135">
        <f>SUM(F20)</f>
        <v>0</v>
      </c>
      <c r="G31" s="135">
        <f>SUM(G20)</f>
        <v>0</v>
      </c>
      <c r="H31" s="135">
        <f>SUM(H20)</f>
        <v>10285</v>
      </c>
      <c r="I31" s="301"/>
    </row>
    <row r="32" spans="1:9" s="10" customFormat="1" ht="12.75" customHeight="1">
      <c r="A32" s="131"/>
      <c r="B32" s="137"/>
      <c r="C32" s="131" t="s">
        <v>243</v>
      </c>
      <c r="D32" s="135"/>
      <c r="E32" s="135"/>
      <c r="F32" s="135">
        <f aca="true" t="shared" si="4" ref="F32:H33">SUM(F10,F21)</f>
        <v>14872</v>
      </c>
      <c r="G32" s="135">
        <f t="shared" si="4"/>
        <v>16041</v>
      </c>
      <c r="H32" s="135">
        <f t="shared" si="4"/>
        <v>16030</v>
      </c>
      <c r="I32" s="301">
        <f t="shared" si="3"/>
        <v>0.9993142572158843</v>
      </c>
    </row>
    <row r="33" spans="1:9" s="10" customFormat="1" ht="12.75" customHeight="1">
      <c r="A33" s="131"/>
      <c r="B33" s="137"/>
      <c r="C33" s="131" t="s">
        <v>270</v>
      </c>
      <c r="D33" s="135"/>
      <c r="E33" s="135"/>
      <c r="F33" s="135">
        <f t="shared" si="4"/>
        <v>8000</v>
      </c>
      <c r="G33" s="135">
        <f t="shared" si="4"/>
        <v>8000</v>
      </c>
      <c r="H33" s="135">
        <f t="shared" si="4"/>
        <v>8000</v>
      </c>
      <c r="I33" s="301">
        <f t="shared" si="3"/>
        <v>1</v>
      </c>
    </row>
    <row r="34" spans="1:9" s="10" customFormat="1" ht="13.5" customHeight="1">
      <c r="A34" s="577" t="s">
        <v>418</v>
      </c>
      <c r="B34" s="603"/>
      <c r="C34" s="603"/>
      <c r="D34" s="198" t="s">
        <v>482</v>
      </c>
      <c r="E34" s="198" t="s">
        <v>469</v>
      </c>
      <c r="F34" s="198">
        <f>SUM(F25:F33)</f>
        <v>1260205</v>
      </c>
      <c r="G34" s="198">
        <f>SUM(G25:G33)</f>
        <v>935812</v>
      </c>
      <c r="H34" s="198">
        <f>SUM(H25:H33)</f>
        <v>946160</v>
      </c>
      <c r="I34" s="302">
        <f>SUM(H34/G34)</f>
        <v>1.011057776561959</v>
      </c>
    </row>
    <row r="35" spans="1:9" s="10" customFormat="1" ht="13.5" customHeight="1">
      <c r="A35" s="569"/>
      <c r="B35" s="570"/>
      <c r="C35" s="570"/>
      <c r="D35" s="570"/>
      <c r="E35" s="570"/>
      <c r="F35" s="291"/>
      <c r="G35" s="291"/>
      <c r="H35" s="291"/>
      <c r="I35" s="291"/>
    </row>
    <row r="36" spans="1:9" s="10" customFormat="1" ht="13.5" customHeight="1">
      <c r="A36" s="578" t="s">
        <v>419</v>
      </c>
      <c r="B36" s="579"/>
      <c r="C36" s="114" t="s">
        <v>436</v>
      </c>
      <c r="D36" s="73"/>
      <c r="E36" s="73"/>
      <c r="F36" s="73"/>
      <c r="G36" s="73"/>
      <c r="H36" s="73"/>
      <c r="I36" s="73"/>
    </row>
    <row r="37" spans="1:9" s="10" customFormat="1" ht="13.5" customHeight="1">
      <c r="A37" s="31"/>
      <c r="B37" s="32">
        <v>1</v>
      </c>
      <c r="C37" s="33" t="s">
        <v>246</v>
      </c>
      <c r="D37" s="120">
        <v>23</v>
      </c>
      <c r="E37" s="120">
        <v>23</v>
      </c>
      <c r="F37" s="120"/>
      <c r="G37" s="120"/>
      <c r="H37" s="120"/>
      <c r="I37" s="120"/>
    </row>
    <row r="38" spans="1:9" s="10" customFormat="1" ht="12.75" customHeight="1">
      <c r="A38" s="16"/>
      <c r="B38" s="21"/>
      <c r="C38" s="16" t="s">
        <v>237</v>
      </c>
      <c r="D38" s="30"/>
      <c r="E38" s="30"/>
      <c r="F38" s="30">
        <v>48458</v>
      </c>
      <c r="G38" s="30">
        <v>49474</v>
      </c>
      <c r="H38" s="30">
        <v>48232</v>
      </c>
      <c r="I38" s="299">
        <f>SUM(H38/G38)</f>
        <v>0.9748959049197559</v>
      </c>
    </row>
    <row r="39" spans="1:9" s="10" customFormat="1" ht="12.75" customHeight="1">
      <c r="A39" s="16"/>
      <c r="B39" s="21"/>
      <c r="C39" s="16" t="s">
        <v>238</v>
      </c>
      <c r="D39" s="30"/>
      <c r="E39" s="30"/>
      <c r="F39" s="30">
        <v>13169</v>
      </c>
      <c r="G39" s="30">
        <v>13194</v>
      </c>
      <c r="H39" s="30">
        <v>12989</v>
      </c>
      <c r="I39" s="299">
        <f>SUM(H39/G39)</f>
        <v>0.9844626345308474</v>
      </c>
    </row>
    <row r="40" spans="1:9" s="10" customFormat="1" ht="12.75" customHeight="1">
      <c r="A40" s="16"/>
      <c r="B40" s="21"/>
      <c r="C40" s="16" t="s">
        <v>239</v>
      </c>
      <c r="D40" s="30"/>
      <c r="E40" s="30"/>
      <c r="F40" s="30">
        <v>1362</v>
      </c>
      <c r="G40" s="30">
        <v>1371</v>
      </c>
      <c r="H40" s="30">
        <v>1313</v>
      </c>
      <c r="I40" s="299">
        <f>SUM(H40/G40)</f>
        <v>0.9576951130561634</v>
      </c>
    </row>
    <row r="41" spans="1:9" s="10" customFormat="1" ht="12.75" customHeight="1">
      <c r="A41" s="16"/>
      <c r="B41" s="21"/>
      <c r="C41" s="16" t="s">
        <v>240</v>
      </c>
      <c r="D41" s="35"/>
      <c r="E41" s="35"/>
      <c r="F41" s="35">
        <v>493</v>
      </c>
      <c r="G41" s="35">
        <v>553</v>
      </c>
      <c r="H41" s="35">
        <v>550</v>
      </c>
      <c r="I41" s="299">
        <f>SUM(H41/G41)</f>
        <v>0.9945750452079566</v>
      </c>
    </row>
    <row r="42" spans="1:9" s="10" customFormat="1" ht="12.75" customHeight="1">
      <c r="A42" s="16"/>
      <c r="B42" s="21"/>
      <c r="C42" s="16" t="s">
        <v>241</v>
      </c>
      <c r="D42" s="35"/>
      <c r="E42" s="35"/>
      <c r="F42" s="35"/>
      <c r="G42" s="35"/>
      <c r="H42" s="35"/>
      <c r="I42" s="299"/>
    </row>
    <row r="43" spans="1:9" s="10" customFormat="1" ht="12.75" customHeight="1">
      <c r="A43" s="16"/>
      <c r="B43" s="21"/>
      <c r="C43" s="16" t="s">
        <v>242</v>
      </c>
      <c r="D43" s="35"/>
      <c r="E43" s="35"/>
      <c r="F43" s="35">
        <v>6424</v>
      </c>
      <c r="G43" s="35">
        <v>7787</v>
      </c>
      <c r="H43" s="35">
        <v>7010</v>
      </c>
      <c r="I43" s="299">
        <f>SUM(H43/G43)</f>
        <v>0.9002183125722357</v>
      </c>
    </row>
    <row r="44" spans="1:9" s="10" customFormat="1" ht="12.75" customHeight="1">
      <c r="A44" s="16"/>
      <c r="B44" s="21"/>
      <c r="C44" s="16" t="s">
        <v>722</v>
      </c>
      <c r="D44" s="35"/>
      <c r="E44" s="35"/>
      <c r="F44" s="35"/>
      <c r="G44" s="35">
        <v>90</v>
      </c>
      <c r="H44" s="35">
        <v>90</v>
      </c>
      <c r="I44" s="299"/>
    </row>
    <row r="45" spans="1:9" s="10" customFormat="1" ht="12.75" customHeight="1">
      <c r="A45" s="16"/>
      <c r="B45" s="21"/>
      <c r="C45" s="16" t="s">
        <v>243</v>
      </c>
      <c r="D45" s="35"/>
      <c r="E45" s="35"/>
      <c r="F45" s="35"/>
      <c r="G45" s="35">
        <v>786</v>
      </c>
      <c r="H45" s="35">
        <v>1020</v>
      </c>
      <c r="I45" s="299"/>
    </row>
    <row r="46" spans="1:9" s="10" customFormat="1" ht="13.5" customHeight="1">
      <c r="A46" s="194"/>
      <c r="B46" s="194" t="s">
        <v>244</v>
      </c>
      <c r="C46" s="194"/>
      <c r="D46" s="202" t="s">
        <v>447</v>
      </c>
      <c r="E46" s="202" t="s">
        <v>447</v>
      </c>
      <c r="F46" s="202">
        <f>SUM(F38:F45)</f>
        <v>69906</v>
      </c>
      <c r="G46" s="202">
        <f>SUM(G38:G45)</f>
        <v>73255</v>
      </c>
      <c r="H46" s="202">
        <f>SUM(H38:H45)</f>
        <v>71204</v>
      </c>
      <c r="I46" s="300">
        <f>SUM(H46/G46)</f>
        <v>0.9720019111323459</v>
      </c>
    </row>
    <row r="47" spans="1:9" s="10" customFormat="1" ht="13.5" customHeight="1">
      <c r="A47" s="16"/>
      <c r="B47" s="28">
        <v>2</v>
      </c>
      <c r="C47" s="29" t="s">
        <v>248</v>
      </c>
      <c r="D47" s="20">
        <v>26</v>
      </c>
      <c r="E47" s="20">
        <v>26</v>
      </c>
      <c r="F47" s="20"/>
      <c r="G47" s="20"/>
      <c r="H47" s="20"/>
      <c r="I47" s="20"/>
    </row>
    <row r="48" spans="1:9" s="10" customFormat="1" ht="12.75" customHeight="1">
      <c r="A48" s="16"/>
      <c r="B48" s="21"/>
      <c r="C48" s="16" t="s">
        <v>237</v>
      </c>
      <c r="D48" s="30"/>
      <c r="E48" s="30"/>
      <c r="F48" s="30">
        <v>52420</v>
      </c>
      <c r="G48" s="30">
        <v>53920</v>
      </c>
      <c r="H48" s="30">
        <v>52643</v>
      </c>
      <c r="I48" s="299">
        <f>SUM(H48/G48)</f>
        <v>0.976316765578635</v>
      </c>
    </row>
    <row r="49" spans="1:9" s="10" customFormat="1" ht="12.75" customHeight="1">
      <c r="A49" s="16"/>
      <c r="B49" s="21"/>
      <c r="C49" s="16" t="s">
        <v>238</v>
      </c>
      <c r="D49" s="30"/>
      <c r="E49" s="30"/>
      <c r="F49" s="30">
        <v>14198</v>
      </c>
      <c r="G49" s="30">
        <v>14457</v>
      </c>
      <c r="H49" s="30">
        <v>14132</v>
      </c>
      <c r="I49" s="299">
        <f>SUM(H49/G49)</f>
        <v>0.9775195407069239</v>
      </c>
    </row>
    <row r="50" spans="1:9" s="10" customFormat="1" ht="12.75" customHeight="1">
      <c r="A50" s="16"/>
      <c r="B50" s="21"/>
      <c r="C50" s="16" t="s">
        <v>239</v>
      </c>
      <c r="D50" s="30"/>
      <c r="E50" s="30"/>
      <c r="F50" s="30">
        <v>1469</v>
      </c>
      <c r="G50" s="30">
        <v>1503</v>
      </c>
      <c r="H50" s="30">
        <v>1470</v>
      </c>
      <c r="I50" s="299">
        <f>SUM(H50/G50)</f>
        <v>0.9780439121756487</v>
      </c>
    </row>
    <row r="51" spans="1:9" s="10" customFormat="1" ht="12.75" customHeight="1">
      <c r="A51" s="16"/>
      <c r="B51" s="21"/>
      <c r="C51" s="16" t="s">
        <v>240</v>
      </c>
      <c r="D51" s="30"/>
      <c r="E51" s="30"/>
      <c r="F51" s="30">
        <v>558</v>
      </c>
      <c r="G51" s="30">
        <v>618</v>
      </c>
      <c r="H51" s="30">
        <v>602</v>
      </c>
      <c r="I51" s="299">
        <f>SUM(H51/G51)</f>
        <v>0.9741100323624595</v>
      </c>
    </row>
    <row r="52" spans="1:9" s="10" customFormat="1" ht="12.75" customHeight="1">
      <c r="A52" s="16"/>
      <c r="B52" s="21"/>
      <c r="C52" s="16" t="s">
        <v>241</v>
      </c>
      <c r="D52" s="30"/>
      <c r="E52" s="30"/>
      <c r="F52" s="30"/>
      <c r="G52" s="30"/>
      <c r="H52" s="30"/>
      <c r="I52" s="299"/>
    </row>
    <row r="53" spans="1:9" s="10" customFormat="1" ht="12.75" customHeight="1">
      <c r="A53" s="16"/>
      <c r="B53" s="21"/>
      <c r="C53" s="16" t="s">
        <v>242</v>
      </c>
      <c r="D53" s="30"/>
      <c r="E53" s="30"/>
      <c r="F53" s="30">
        <v>7200</v>
      </c>
      <c r="G53" s="30">
        <v>8781</v>
      </c>
      <c r="H53" s="30">
        <v>7419</v>
      </c>
      <c r="I53" s="299">
        <f>SUM(H53/G53)</f>
        <v>0.8448923812777588</v>
      </c>
    </row>
    <row r="54" spans="1:9" s="10" customFormat="1" ht="12.75" customHeight="1">
      <c r="A54" s="16"/>
      <c r="B54" s="21"/>
      <c r="C54" s="16" t="s">
        <v>722</v>
      </c>
      <c r="D54" s="30"/>
      <c r="E54" s="30"/>
      <c r="F54" s="30"/>
      <c r="G54" s="30">
        <v>140</v>
      </c>
      <c r="H54" s="30">
        <v>140</v>
      </c>
      <c r="I54" s="299"/>
    </row>
    <row r="55" spans="1:9" s="10" customFormat="1" ht="12.75" customHeight="1">
      <c r="A55" s="16"/>
      <c r="B55" s="21"/>
      <c r="C55" s="16" t="s">
        <v>243</v>
      </c>
      <c r="D55" s="30"/>
      <c r="E55" s="30"/>
      <c r="F55" s="30"/>
      <c r="G55" s="30">
        <v>989</v>
      </c>
      <c r="H55" s="30">
        <v>988</v>
      </c>
      <c r="I55" s="299"/>
    </row>
    <row r="56" spans="1:9" s="10" customFormat="1" ht="13.5" customHeight="1">
      <c r="A56" s="194"/>
      <c r="B56" s="194" t="s">
        <v>245</v>
      </c>
      <c r="C56" s="194"/>
      <c r="D56" s="202" t="s">
        <v>400</v>
      </c>
      <c r="E56" s="202" t="s">
        <v>400</v>
      </c>
      <c r="F56" s="202">
        <f>SUM(F48:F55)</f>
        <v>75845</v>
      </c>
      <c r="G56" s="202">
        <f>SUM(G48:G55)</f>
        <v>80408</v>
      </c>
      <c r="H56" s="202">
        <f>SUM(H48:H55)</f>
        <v>77394</v>
      </c>
      <c r="I56" s="300">
        <f>SUM(H56/G56)</f>
        <v>0.9625161675455178</v>
      </c>
    </row>
    <row r="57" spans="1:9" s="10" customFormat="1" ht="13.5" customHeight="1">
      <c r="A57" s="16"/>
      <c r="B57" s="28">
        <v>3</v>
      </c>
      <c r="C57" s="29" t="s">
        <v>250</v>
      </c>
      <c r="D57" s="193">
        <v>23</v>
      </c>
      <c r="E57" s="193">
        <v>23</v>
      </c>
      <c r="F57" s="214"/>
      <c r="G57" s="214"/>
      <c r="H57" s="104"/>
      <c r="I57" s="104"/>
    </row>
    <row r="58" spans="1:9" ht="12.75" customHeight="1">
      <c r="A58" s="16"/>
      <c r="B58" s="37"/>
      <c r="C58" s="16" t="s">
        <v>237</v>
      </c>
      <c r="D58" s="30"/>
      <c r="E58" s="30"/>
      <c r="F58" s="30">
        <v>46104</v>
      </c>
      <c r="G58" s="30">
        <v>46970</v>
      </c>
      <c r="H58" s="30">
        <v>46105</v>
      </c>
      <c r="I58" s="299">
        <f>SUM(H58/G58)</f>
        <v>0.981583989780711</v>
      </c>
    </row>
    <row r="59" spans="1:9" ht="12.75" customHeight="1">
      <c r="A59" s="16"/>
      <c r="B59" s="37"/>
      <c r="C59" s="16" t="s">
        <v>238</v>
      </c>
      <c r="D59" s="30"/>
      <c r="E59" s="30"/>
      <c r="F59" s="30">
        <v>12450</v>
      </c>
      <c r="G59" s="30">
        <v>12576</v>
      </c>
      <c r="H59" s="30">
        <v>12598</v>
      </c>
      <c r="I59" s="299">
        <f>SUM(H59/G59)</f>
        <v>1.0017493638676844</v>
      </c>
    </row>
    <row r="60" spans="1:9" ht="12.75" customHeight="1">
      <c r="A60" s="16"/>
      <c r="B60" s="37"/>
      <c r="C60" s="16" t="s">
        <v>239</v>
      </c>
      <c r="D60" s="30"/>
      <c r="E60" s="30"/>
      <c r="F60" s="30">
        <v>1288</v>
      </c>
      <c r="G60" s="30">
        <v>1301</v>
      </c>
      <c r="H60" s="30">
        <v>1286</v>
      </c>
      <c r="I60" s="299">
        <f>SUM(H60/G60)</f>
        <v>0.9884704073789393</v>
      </c>
    </row>
    <row r="61" spans="1:9" ht="12.75" customHeight="1">
      <c r="A61" s="16"/>
      <c r="B61" s="37"/>
      <c r="C61" s="16" t="s">
        <v>240</v>
      </c>
      <c r="D61" s="30"/>
      <c r="E61" s="30"/>
      <c r="F61" s="30">
        <v>493</v>
      </c>
      <c r="G61" s="30">
        <v>493</v>
      </c>
      <c r="H61" s="30">
        <v>490</v>
      </c>
      <c r="I61" s="299">
        <f>SUM(H61/G61)</f>
        <v>0.9939148073022313</v>
      </c>
    </row>
    <row r="62" spans="1:9" ht="12.75" customHeight="1">
      <c r="A62" s="16"/>
      <c r="B62" s="37"/>
      <c r="C62" s="16" t="s">
        <v>241</v>
      </c>
      <c r="D62" s="30"/>
      <c r="E62" s="30"/>
      <c r="F62" s="30"/>
      <c r="G62" s="30"/>
      <c r="H62" s="30"/>
      <c r="I62" s="299"/>
    </row>
    <row r="63" spans="1:9" ht="12.75" customHeight="1">
      <c r="A63" s="16"/>
      <c r="B63" s="37"/>
      <c r="C63" s="16" t="s">
        <v>242</v>
      </c>
      <c r="D63" s="30"/>
      <c r="E63" s="30"/>
      <c r="F63" s="30">
        <v>6260</v>
      </c>
      <c r="G63" s="30">
        <v>8713</v>
      </c>
      <c r="H63" s="30">
        <v>8327</v>
      </c>
      <c r="I63" s="299">
        <f>SUM(H63/G63)</f>
        <v>0.9556983817284518</v>
      </c>
    </row>
    <row r="64" spans="1:9" ht="12.75" customHeight="1">
      <c r="A64" s="16"/>
      <c r="B64" s="37"/>
      <c r="C64" s="16" t="s">
        <v>722</v>
      </c>
      <c r="D64" s="30"/>
      <c r="E64" s="30"/>
      <c r="F64" s="30"/>
      <c r="G64" s="30">
        <v>35</v>
      </c>
      <c r="H64" s="30">
        <v>35</v>
      </c>
      <c r="I64" s="299"/>
    </row>
    <row r="65" spans="1:9" ht="12.75" customHeight="1">
      <c r="A65" s="16"/>
      <c r="B65" s="37"/>
      <c r="C65" s="16" t="s">
        <v>243</v>
      </c>
      <c r="D65" s="30"/>
      <c r="E65" s="30"/>
      <c r="F65" s="30"/>
      <c r="G65" s="30">
        <v>764</v>
      </c>
      <c r="H65" s="30">
        <v>764</v>
      </c>
      <c r="I65" s="299"/>
    </row>
    <row r="66" spans="1:9" ht="12.75">
      <c r="A66" s="194"/>
      <c r="B66" s="194" t="s">
        <v>247</v>
      </c>
      <c r="C66" s="194"/>
      <c r="D66" s="208" t="s">
        <v>447</v>
      </c>
      <c r="E66" s="208" t="s">
        <v>447</v>
      </c>
      <c r="F66" s="202">
        <f>SUM(F58:F65)</f>
        <v>66595</v>
      </c>
      <c r="G66" s="202">
        <f>SUM(G58:G65)</f>
        <v>70852</v>
      </c>
      <c r="H66" s="202">
        <f>SUM(H58:H65)</f>
        <v>69605</v>
      </c>
      <c r="I66" s="300">
        <f>SUM(H66/G66)</f>
        <v>0.9823999322531474</v>
      </c>
    </row>
    <row r="67" spans="1:9" ht="12.75">
      <c r="A67" s="205"/>
      <c r="B67" s="205" t="s">
        <v>252</v>
      </c>
      <c r="C67" s="205"/>
      <c r="D67" s="207">
        <f>SUM(D37+D47+D57)</f>
        <v>72</v>
      </c>
      <c r="E67" s="207">
        <f>SUM(E37+E47+E57)</f>
        <v>72</v>
      </c>
      <c r="F67" s="198">
        <f>F66+F56+F46</f>
        <v>212346</v>
      </c>
      <c r="G67" s="198">
        <f>G66+G56+G46</f>
        <v>224515</v>
      </c>
      <c r="H67" s="198">
        <f>H66+H56+H46</f>
        <v>218203</v>
      </c>
      <c r="I67" s="302">
        <f>SUM(H67/G67)</f>
        <v>0.9718860655190077</v>
      </c>
    </row>
    <row r="68" spans="1:9" s="6" customFormat="1" ht="12.75">
      <c r="A68" s="16"/>
      <c r="B68" s="28">
        <v>4</v>
      </c>
      <c r="C68" s="29" t="s">
        <v>253</v>
      </c>
      <c r="D68" s="20">
        <v>45</v>
      </c>
      <c r="E68" s="20">
        <v>44</v>
      </c>
      <c r="F68" s="20"/>
      <c r="G68" s="20"/>
      <c r="H68" s="20"/>
      <c r="I68" s="20"/>
    </row>
    <row r="69" spans="1:9" s="6" customFormat="1" ht="12.75" customHeight="1">
      <c r="A69" s="16"/>
      <c r="B69" s="37"/>
      <c r="C69" s="16" t="s">
        <v>237</v>
      </c>
      <c r="D69" s="30"/>
      <c r="E69" s="30"/>
      <c r="F69" s="30">
        <v>101288</v>
      </c>
      <c r="G69" s="30">
        <v>108058</v>
      </c>
      <c r="H69" s="30">
        <v>108024</v>
      </c>
      <c r="I69" s="299">
        <f>SUM(H69/G69)</f>
        <v>0.9996853541616539</v>
      </c>
    </row>
    <row r="70" spans="1:9" s="6" customFormat="1" ht="12.75" customHeight="1">
      <c r="A70" s="16"/>
      <c r="B70" s="37"/>
      <c r="C70" s="16" t="s">
        <v>238</v>
      </c>
      <c r="D70" s="30"/>
      <c r="E70" s="30"/>
      <c r="F70" s="30">
        <v>29369</v>
      </c>
      <c r="G70" s="30">
        <v>30844</v>
      </c>
      <c r="H70" s="30">
        <v>30372</v>
      </c>
      <c r="I70" s="299">
        <f aca="true" t="shared" si="5" ref="I70:I76">SUM(H70/G70)</f>
        <v>0.9846971858384127</v>
      </c>
    </row>
    <row r="71" spans="1:9" s="6" customFormat="1" ht="12.75" customHeight="1">
      <c r="A71" s="16"/>
      <c r="B71" s="37"/>
      <c r="C71" s="16" t="s">
        <v>239</v>
      </c>
      <c r="D71" s="30"/>
      <c r="E71" s="30"/>
      <c r="F71" s="30">
        <v>3038</v>
      </c>
      <c r="G71" s="30">
        <v>3233</v>
      </c>
      <c r="H71" s="30">
        <v>3133</v>
      </c>
      <c r="I71" s="299">
        <f t="shared" si="5"/>
        <v>0.9690689761831116</v>
      </c>
    </row>
    <row r="72" spans="1:9" s="6" customFormat="1" ht="12.75" customHeight="1">
      <c r="A72" s="16"/>
      <c r="B72" s="37"/>
      <c r="C72" s="16" t="s">
        <v>240</v>
      </c>
      <c r="D72" s="30"/>
      <c r="E72" s="30"/>
      <c r="F72" s="30">
        <v>965</v>
      </c>
      <c r="G72" s="30">
        <v>1065</v>
      </c>
      <c r="H72" s="30">
        <v>1056</v>
      </c>
      <c r="I72" s="299">
        <f t="shared" si="5"/>
        <v>0.9915492957746479</v>
      </c>
    </row>
    <row r="73" spans="1:9" s="6" customFormat="1" ht="12.75" customHeight="1">
      <c r="A73" s="16"/>
      <c r="B73" s="37"/>
      <c r="C73" s="16" t="s">
        <v>241</v>
      </c>
      <c r="D73" s="30"/>
      <c r="E73" s="30"/>
      <c r="F73" s="30">
        <v>2350</v>
      </c>
      <c r="G73" s="30">
        <v>2398</v>
      </c>
      <c r="H73" s="30">
        <v>2146</v>
      </c>
      <c r="I73" s="299">
        <f t="shared" si="5"/>
        <v>0.8949124270225187</v>
      </c>
    </row>
    <row r="74" spans="1:9" s="6" customFormat="1" ht="12.75" customHeight="1">
      <c r="A74" s="16"/>
      <c r="B74" s="37"/>
      <c r="C74" s="16" t="s">
        <v>242</v>
      </c>
      <c r="D74" s="30"/>
      <c r="E74" s="30"/>
      <c r="F74" s="30">
        <v>14573</v>
      </c>
      <c r="G74" s="30">
        <v>16435</v>
      </c>
      <c r="H74" s="30">
        <v>14112</v>
      </c>
      <c r="I74" s="299">
        <f t="shared" si="5"/>
        <v>0.8586553087922117</v>
      </c>
    </row>
    <row r="75" spans="1:9" s="6" customFormat="1" ht="12.75" customHeight="1">
      <c r="A75" s="16"/>
      <c r="B75" s="37"/>
      <c r="C75" s="16" t="s">
        <v>722</v>
      </c>
      <c r="D75" s="30"/>
      <c r="E75" s="30"/>
      <c r="F75" s="30"/>
      <c r="G75" s="30">
        <v>143</v>
      </c>
      <c r="H75" s="30">
        <v>143</v>
      </c>
      <c r="I75" s="299"/>
    </row>
    <row r="76" spans="1:9" s="6" customFormat="1" ht="12.75" customHeight="1">
      <c r="A76" s="16"/>
      <c r="B76" s="37"/>
      <c r="C76" s="16" t="s">
        <v>243</v>
      </c>
      <c r="D76" s="30"/>
      <c r="E76" s="30"/>
      <c r="F76" s="30"/>
      <c r="G76" s="30">
        <v>475</v>
      </c>
      <c r="H76" s="30">
        <v>664</v>
      </c>
      <c r="I76" s="299">
        <f t="shared" si="5"/>
        <v>1.3978947368421053</v>
      </c>
    </row>
    <row r="77" spans="1:9" s="6" customFormat="1" ht="12.75">
      <c r="A77" s="194"/>
      <c r="B77" s="194" t="s">
        <v>249</v>
      </c>
      <c r="C77" s="194"/>
      <c r="D77" s="202" t="s">
        <v>448</v>
      </c>
      <c r="E77" s="202" t="s">
        <v>568</v>
      </c>
      <c r="F77" s="202">
        <f>SUM(F69:F76)</f>
        <v>151583</v>
      </c>
      <c r="G77" s="202">
        <f>SUM(G69:G76)</f>
        <v>162651</v>
      </c>
      <c r="H77" s="202">
        <f>SUM(H69:H76)</f>
        <v>159650</v>
      </c>
      <c r="I77" s="300">
        <f>SUM(H77/G77)</f>
        <v>0.9815494525087457</v>
      </c>
    </row>
    <row r="78" spans="1:9" s="6" customFormat="1" ht="12.75">
      <c r="A78" s="16"/>
      <c r="B78" s="28">
        <v>5</v>
      </c>
      <c r="C78" s="29" t="s">
        <v>255</v>
      </c>
      <c r="D78" s="20">
        <v>40</v>
      </c>
      <c r="E78" s="20">
        <v>38</v>
      </c>
      <c r="F78" s="20"/>
      <c r="G78" s="20"/>
      <c r="H78" s="20"/>
      <c r="I78" s="20"/>
    </row>
    <row r="79" spans="1:9" s="6" customFormat="1" ht="12.75" customHeight="1">
      <c r="A79" s="16"/>
      <c r="B79" s="28"/>
      <c r="C79" s="16" t="s">
        <v>426</v>
      </c>
      <c r="D79" s="20"/>
      <c r="E79" s="20"/>
      <c r="F79" s="20"/>
      <c r="G79" s="20"/>
      <c r="H79" s="20"/>
      <c r="I79" s="20"/>
    </row>
    <row r="80" spans="1:9" s="6" customFormat="1" ht="12.75" customHeight="1">
      <c r="A80" s="16"/>
      <c r="B80" s="37"/>
      <c r="C80" s="16" t="s">
        <v>237</v>
      </c>
      <c r="D80" s="30"/>
      <c r="E80" s="30"/>
      <c r="F80" s="30">
        <v>90183</v>
      </c>
      <c r="G80" s="30">
        <v>95034</v>
      </c>
      <c r="H80" s="30">
        <v>87250</v>
      </c>
      <c r="I80" s="299">
        <f>SUM(H80/G80)</f>
        <v>0.9180924721678557</v>
      </c>
    </row>
    <row r="81" spans="1:9" s="6" customFormat="1" ht="12.75" customHeight="1">
      <c r="A81" s="16"/>
      <c r="B81" s="37"/>
      <c r="C81" s="16" t="s">
        <v>238</v>
      </c>
      <c r="D81" s="30"/>
      <c r="E81" s="30"/>
      <c r="F81" s="30">
        <v>25201</v>
      </c>
      <c r="G81" s="30">
        <v>26217</v>
      </c>
      <c r="H81" s="30">
        <v>24406</v>
      </c>
      <c r="I81" s="299">
        <f aca="true" t="shared" si="6" ref="I81:I87">SUM(H81/G81)</f>
        <v>0.9309226837548156</v>
      </c>
    </row>
    <row r="82" spans="1:9" s="6" customFormat="1" ht="12.75" customHeight="1">
      <c r="A82" s="16"/>
      <c r="B82" s="37"/>
      <c r="C82" s="16" t="s">
        <v>239</v>
      </c>
      <c r="D82" s="30"/>
      <c r="E82" s="30"/>
      <c r="F82" s="30">
        <v>2607</v>
      </c>
      <c r="G82" s="30">
        <v>2720</v>
      </c>
      <c r="H82" s="30">
        <v>2475</v>
      </c>
      <c r="I82" s="299">
        <f t="shared" si="6"/>
        <v>0.9099264705882353</v>
      </c>
    </row>
    <row r="83" spans="1:9" s="6" customFormat="1" ht="12.75" customHeight="1">
      <c r="A83" s="16"/>
      <c r="B83" s="37"/>
      <c r="C83" s="16" t="s">
        <v>240</v>
      </c>
      <c r="D83" s="30"/>
      <c r="E83" s="30"/>
      <c r="F83" s="30">
        <v>807</v>
      </c>
      <c r="G83" s="30">
        <v>907</v>
      </c>
      <c r="H83" s="30">
        <v>832</v>
      </c>
      <c r="I83" s="299">
        <f t="shared" si="6"/>
        <v>0.9173098125689085</v>
      </c>
    </row>
    <row r="84" spans="1:9" s="6" customFormat="1" ht="12.75" customHeight="1">
      <c r="A84" s="16"/>
      <c r="B84" s="37"/>
      <c r="C84" s="16" t="s">
        <v>241</v>
      </c>
      <c r="D84" s="30"/>
      <c r="E84" s="30"/>
      <c r="F84" s="30">
        <v>1000</v>
      </c>
      <c r="G84" s="30">
        <v>1000</v>
      </c>
      <c r="H84" s="30">
        <v>1375</v>
      </c>
      <c r="I84" s="299">
        <f t="shared" si="6"/>
        <v>1.375</v>
      </c>
    </row>
    <row r="85" spans="1:9" s="6" customFormat="1" ht="12.75" customHeight="1">
      <c r="A85" s="16"/>
      <c r="B85" s="37"/>
      <c r="C85" s="16" t="s">
        <v>242</v>
      </c>
      <c r="D85" s="30"/>
      <c r="E85" s="30"/>
      <c r="F85" s="30">
        <v>14610</v>
      </c>
      <c r="G85" s="30">
        <v>18839</v>
      </c>
      <c r="H85" s="30">
        <v>17221</v>
      </c>
      <c r="I85" s="299">
        <f t="shared" si="6"/>
        <v>0.9141143372790488</v>
      </c>
    </row>
    <row r="86" spans="1:9" s="6" customFormat="1" ht="12.75" customHeight="1">
      <c r="A86" s="16"/>
      <c r="B86" s="37"/>
      <c r="C86" s="16" t="s">
        <v>722</v>
      </c>
      <c r="D86" s="30"/>
      <c r="E86" s="30"/>
      <c r="F86" s="30"/>
      <c r="G86" s="30">
        <v>2</v>
      </c>
      <c r="H86" s="30">
        <v>2</v>
      </c>
      <c r="I86" s="299"/>
    </row>
    <row r="87" spans="1:9" s="6" customFormat="1" ht="12.75" customHeight="1">
      <c r="A87" s="16"/>
      <c r="B87" s="37"/>
      <c r="C87" s="16" t="s">
        <v>243</v>
      </c>
      <c r="D87" s="30"/>
      <c r="E87" s="30"/>
      <c r="F87" s="30"/>
      <c r="G87" s="30">
        <v>1575</v>
      </c>
      <c r="H87" s="30">
        <v>1554</v>
      </c>
      <c r="I87" s="299">
        <f t="shared" si="6"/>
        <v>0.9866666666666667</v>
      </c>
    </row>
    <row r="88" spans="1:9" s="6" customFormat="1" ht="12.75">
      <c r="A88" s="194"/>
      <c r="B88" s="194" t="s">
        <v>251</v>
      </c>
      <c r="C88" s="194"/>
      <c r="D88" s="202" t="s">
        <v>483</v>
      </c>
      <c r="E88" s="202" t="s">
        <v>569</v>
      </c>
      <c r="F88" s="202">
        <f>SUM(F79:F87)</f>
        <v>134408</v>
      </c>
      <c r="G88" s="202">
        <f>SUM(G79:G87)</f>
        <v>146294</v>
      </c>
      <c r="H88" s="202">
        <f>SUM(H79:H87)</f>
        <v>135115</v>
      </c>
      <c r="I88" s="300">
        <f>SUM(H88/G88)</f>
        <v>0.923585382859174</v>
      </c>
    </row>
    <row r="89" spans="1:9" s="6" customFormat="1" ht="12.75">
      <c r="A89" s="16"/>
      <c r="B89" s="28">
        <v>6</v>
      </c>
      <c r="C89" s="29" t="s">
        <v>257</v>
      </c>
      <c r="D89" s="20">
        <v>54</v>
      </c>
      <c r="E89" s="20">
        <v>53</v>
      </c>
      <c r="F89" s="20"/>
      <c r="G89" s="20"/>
      <c r="H89" s="20"/>
      <c r="I89" s="20"/>
    </row>
    <row r="90" spans="1:9" s="6" customFormat="1" ht="12.75" customHeight="1">
      <c r="A90" s="16"/>
      <c r="B90" s="28"/>
      <c r="C90" s="16" t="s">
        <v>426</v>
      </c>
      <c r="D90" s="20"/>
      <c r="E90" s="20"/>
      <c r="F90" s="20"/>
      <c r="G90" s="20"/>
      <c r="H90" s="20"/>
      <c r="I90" s="20"/>
    </row>
    <row r="91" spans="1:9" s="6" customFormat="1" ht="12.75" customHeight="1">
      <c r="A91" s="16"/>
      <c r="B91" s="37"/>
      <c r="C91" s="16" t="s">
        <v>237</v>
      </c>
      <c r="D91" s="30"/>
      <c r="E91" s="30"/>
      <c r="F91" s="30">
        <v>127541</v>
      </c>
      <c r="G91" s="30">
        <v>130707</v>
      </c>
      <c r="H91" s="30">
        <v>128943</v>
      </c>
      <c r="I91" s="299">
        <f aca="true" t="shared" si="7" ref="I91:I96">SUM(H91/G91)</f>
        <v>0.986504165805963</v>
      </c>
    </row>
    <row r="92" spans="1:9" s="6" customFormat="1" ht="12.75" customHeight="1">
      <c r="A92" s="16"/>
      <c r="B92" s="37"/>
      <c r="C92" s="16" t="s">
        <v>238</v>
      </c>
      <c r="D92" s="30"/>
      <c r="E92" s="30"/>
      <c r="F92" s="30">
        <v>35651</v>
      </c>
      <c r="G92" s="30">
        <v>36876</v>
      </c>
      <c r="H92" s="30">
        <v>36790</v>
      </c>
      <c r="I92" s="299">
        <f t="shared" si="7"/>
        <v>0.997667859854648</v>
      </c>
    </row>
    <row r="93" spans="1:9" s="6" customFormat="1" ht="12.75" customHeight="1">
      <c r="A93" s="16"/>
      <c r="B93" s="37"/>
      <c r="C93" s="16" t="s">
        <v>239</v>
      </c>
      <c r="D93" s="30"/>
      <c r="E93" s="30"/>
      <c r="F93" s="30">
        <v>3688</v>
      </c>
      <c r="G93" s="30">
        <v>3776</v>
      </c>
      <c r="H93" s="30">
        <v>3717</v>
      </c>
      <c r="I93" s="299">
        <f t="shared" si="7"/>
        <v>0.984375</v>
      </c>
    </row>
    <row r="94" spans="1:9" s="6" customFormat="1" ht="12.75" customHeight="1">
      <c r="A94" s="16"/>
      <c r="B94" s="37"/>
      <c r="C94" s="16" t="s">
        <v>240</v>
      </c>
      <c r="D94" s="30"/>
      <c r="E94" s="30"/>
      <c r="F94" s="30">
        <v>1154</v>
      </c>
      <c r="G94" s="30">
        <v>1254</v>
      </c>
      <c r="H94" s="30">
        <v>1245</v>
      </c>
      <c r="I94" s="299">
        <f t="shared" si="7"/>
        <v>0.992822966507177</v>
      </c>
    </row>
    <row r="95" spans="1:9" s="6" customFormat="1" ht="12.75" customHeight="1">
      <c r="A95" s="16"/>
      <c r="B95" s="37"/>
      <c r="C95" s="16" t="s">
        <v>241</v>
      </c>
      <c r="D95" s="30"/>
      <c r="E95" s="30"/>
      <c r="F95" s="30">
        <v>2570</v>
      </c>
      <c r="G95" s="30">
        <v>2594</v>
      </c>
      <c r="H95" s="30">
        <v>2199</v>
      </c>
      <c r="I95" s="299">
        <f t="shared" si="7"/>
        <v>0.8477255204317656</v>
      </c>
    </row>
    <row r="96" spans="1:9" s="6" customFormat="1" ht="12.75" customHeight="1">
      <c r="A96" s="16"/>
      <c r="B96" s="37"/>
      <c r="C96" s="16" t="s">
        <v>242</v>
      </c>
      <c r="D96" s="30"/>
      <c r="E96" s="30"/>
      <c r="F96" s="30">
        <v>20423</v>
      </c>
      <c r="G96" s="30">
        <v>22016</v>
      </c>
      <c r="H96" s="30">
        <v>20363</v>
      </c>
      <c r="I96" s="299">
        <f t="shared" si="7"/>
        <v>0.9249182412790697</v>
      </c>
    </row>
    <row r="97" spans="1:9" s="6" customFormat="1" ht="12.75" customHeight="1">
      <c r="A97" s="16"/>
      <c r="B97" s="37"/>
      <c r="C97" s="16" t="s">
        <v>722</v>
      </c>
      <c r="D97" s="30"/>
      <c r="E97" s="30"/>
      <c r="F97" s="30"/>
      <c r="G97" s="30"/>
      <c r="H97" s="30"/>
      <c r="I97" s="299"/>
    </row>
    <row r="98" spans="1:9" s="6" customFormat="1" ht="12.75" customHeight="1">
      <c r="A98" s="16"/>
      <c r="B98" s="37"/>
      <c r="C98" s="16" t="s">
        <v>243</v>
      </c>
      <c r="D98" s="30"/>
      <c r="E98" s="30"/>
      <c r="F98" s="30"/>
      <c r="G98" s="30"/>
      <c r="H98" s="30"/>
      <c r="I98" s="299"/>
    </row>
    <row r="99" spans="1:9" s="6" customFormat="1" ht="12.75">
      <c r="A99" s="194"/>
      <c r="B99" s="194" t="s">
        <v>254</v>
      </c>
      <c r="C99" s="194"/>
      <c r="D99" s="202" t="s">
        <v>449</v>
      </c>
      <c r="E99" s="202" t="s">
        <v>570</v>
      </c>
      <c r="F99" s="202">
        <f>SUM(F90:F98)</f>
        <v>191027</v>
      </c>
      <c r="G99" s="202">
        <f>SUM(G90:G98)</f>
        <v>197223</v>
      </c>
      <c r="H99" s="202">
        <f>SUM(H90:H98)</f>
        <v>193257</v>
      </c>
      <c r="I99" s="300">
        <f>SUM(H99/G99)</f>
        <v>0.9798907835293044</v>
      </c>
    </row>
    <row r="100" spans="1:9" s="6" customFormat="1" ht="12.75">
      <c r="A100" s="16"/>
      <c r="B100" s="28">
        <v>7</v>
      </c>
      <c r="C100" s="29" t="s">
        <v>451</v>
      </c>
      <c r="D100" s="20">
        <v>48</v>
      </c>
      <c r="E100" s="20">
        <v>48</v>
      </c>
      <c r="F100" s="20"/>
      <c r="G100" s="20"/>
      <c r="H100" s="20"/>
      <c r="I100" s="20"/>
    </row>
    <row r="101" spans="1:9" s="6" customFormat="1" ht="12.75" customHeight="1">
      <c r="A101" s="16"/>
      <c r="B101" s="28"/>
      <c r="C101" s="16" t="s">
        <v>426</v>
      </c>
      <c r="D101" s="20"/>
      <c r="E101" s="20"/>
      <c r="F101" s="20"/>
      <c r="G101" s="20"/>
      <c r="H101" s="20"/>
      <c r="I101" s="20"/>
    </row>
    <row r="102" spans="1:9" s="6" customFormat="1" ht="12.75" customHeight="1">
      <c r="A102" s="16"/>
      <c r="B102" s="37"/>
      <c r="C102" s="16" t="s">
        <v>237</v>
      </c>
      <c r="D102" s="30"/>
      <c r="E102" s="30"/>
      <c r="F102" s="30">
        <v>104371</v>
      </c>
      <c r="G102" s="30">
        <v>103126</v>
      </c>
      <c r="H102" s="30">
        <v>100951</v>
      </c>
      <c r="I102" s="299">
        <f>SUM(H102/G102)</f>
        <v>0.978909295425014</v>
      </c>
    </row>
    <row r="103" spans="1:9" s="6" customFormat="1" ht="12.75" customHeight="1">
      <c r="A103" s="16"/>
      <c r="B103" s="37"/>
      <c r="C103" s="16" t="s">
        <v>238</v>
      </c>
      <c r="D103" s="30"/>
      <c r="E103" s="30"/>
      <c r="F103" s="30">
        <v>29248</v>
      </c>
      <c r="G103" s="30">
        <v>28498</v>
      </c>
      <c r="H103" s="30">
        <v>27528</v>
      </c>
      <c r="I103" s="299">
        <f aca="true" t="shared" si="8" ref="I103:I109">SUM(H103/G103)</f>
        <v>0.9659625236858727</v>
      </c>
    </row>
    <row r="104" spans="1:9" s="6" customFormat="1" ht="12.75" customHeight="1">
      <c r="A104" s="16"/>
      <c r="B104" s="37"/>
      <c r="C104" s="16" t="s">
        <v>239</v>
      </c>
      <c r="D104" s="30"/>
      <c r="E104" s="30"/>
      <c r="F104" s="30">
        <v>2983</v>
      </c>
      <c r="G104" s="30">
        <v>2894</v>
      </c>
      <c r="H104" s="30">
        <v>2798</v>
      </c>
      <c r="I104" s="299">
        <f t="shared" si="8"/>
        <v>0.9668279198341396</v>
      </c>
    </row>
    <row r="105" spans="1:9" s="6" customFormat="1" ht="12.75" customHeight="1">
      <c r="A105" s="16"/>
      <c r="B105" s="37"/>
      <c r="C105" s="16" t="s">
        <v>240</v>
      </c>
      <c r="D105" s="30"/>
      <c r="E105" s="30"/>
      <c r="F105" s="30">
        <v>1030</v>
      </c>
      <c r="G105" s="30">
        <v>1140</v>
      </c>
      <c r="H105" s="30">
        <v>1129</v>
      </c>
      <c r="I105" s="299">
        <f t="shared" si="8"/>
        <v>0.9903508771929824</v>
      </c>
    </row>
    <row r="106" spans="1:9" s="6" customFormat="1" ht="12.75" customHeight="1">
      <c r="A106" s="16"/>
      <c r="B106" s="37"/>
      <c r="C106" s="16" t="s">
        <v>241</v>
      </c>
      <c r="D106" s="30"/>
      <c r="E106" s="30"/>
      <c r="F106" s="30">
        <v>1500</v>
      </c>
      <c r="G106" s="30">
        <v>2766</v>
      </c>
      <c r="H106" s="30">
        <v>1179</v>
      </c>
      <c r="I106" s="299">
        <f t="shared" si="8"/>
        <v>0.4262472885032538</v>
      </c>
    </row>
    <row r="107" spans="1:9" s="6" customFormat="1" ht="12.75" customHeight="1">
      <c r="A107" s="16"/>
      <c r="B107" s="37"/>
      <c r="C107" s="16" t="s">
        <v>242</v>
      </c>
      <c r="D107" s="30"/>
      <c r="E107" s="30"/>
      <c r="F107" s="30">
        <v>23172</v>
      </c>
      <c r="G107" s="30">
        <v>46632</v>
      </c>
      <c r="H107" s="30">
        <v>42955</v>
      </c>
      <c r="I107" s="299">
        <f t="shared" si="8"/>
        <v>0.9211485675072911</v>
      </c>
    </row>
    <row r="108" spans="1:9" s="6" customFormat="1" ht="12.75" customHeight="1">
      <c r="A108" s="16"/>
      <c r="B108" s="37"/>
      <c r="C108" s="16" t="s">
        <v>722</v>
      </c>
      <c r="D108" s="30"/>
      <c r="E108" s="30"/>
      <c r="F108" s="30"/>
      <c r="G108" s="30">
        <v>530</v>
      </c>
      <c r="H108" s="30">
        <v>530</v>
      </c>
      <c r="I108" s="299"/>
    </row>
    <row r="109" spans="1:9" s="6" customFormat="1" ht="12.75" customHeight="1">
      <c r="A109" s="16"/>
      <c r="B109" s="37"/>
      <c r="C109" s="16" t="s">
        <v>243</v>
      </c>
      <c r="D109" s="30"/>
      <c r="E109" s="30"/>
      <c r="F109" s="30"/>
      <c r="G109" s="30">
        <v>6374</v>
      </c>
      <c r="H109" s="30">
        <v>3342</v>
      </c>
      <c r="I109" s="299">
        <f t="shared" si="8"/>
        <v>0.5243175400062755</v>
      </c>
    </row>
    <row r="110" spans="1:9" s="6" customFormat="1" ht="12.75">
      <c r="A110" s="194"/>
      <c r="B110" s="194" t="s">
        <v>256</v>
      </c>
      <c r="C110" s="194"/>
      <c r="D110" s="202" t="s">
        <v>477</v>
      </c>
      <c r="E110" s="202" t="s">
        <v>477</v>
      </c>
      <c r="F110" s="202">
        <f>SUM(F101:F109)</f>
        <v>162304</v>
      </c>
      <c r="G110" s="202">
        <f>SUM(G101:G109)</f>
        <v>191960</v>
      </c>
      <c r="H110" s="202">
        <f>SUM(H101:H109)</f>
        <v>180412</v>
      </c>
      <c r="I110" s="300">
        <f>SUM(H110/G110)</f>
        <v>0.939841633673682</v>
      </c>
    </row>
    <row r="111" spans="1:9" s="6" customFormat="1" ht="12.75">
      <c r="A111" s="203" t="s">
        <v>260</v>
      </c>
      <c r="B111" s="204"/>
      <c r="C111" s="205"/>
      <c r="D111" s="206">
        <f>SUM(D68+D78+D89+D100)</f>
        <v>187</v>
      </c>
      <c r="E111" s="206">
        <f>SUM(E68+E78+E89+E100)</f>
        <v>183</v>
      </c>
      <c r="F111" s="198">
        <f>SUM(F110,F99,F88,F77)</f>
        <v>639322</v>
      </c>
      <c r="G111" s="198">
        <f>SUM(G110,G99,G88,G77)</f>
        <v>698128</v>
      </c>
      <c r="H111" s="198">
        <f>SUM(H110,H99,H88,H77)</f>
        <v>668434</v>
      </c>
      <c r="I111" s="302">
        <f>SUM(H111/G111)</f>
        <v>0.9574662526069718</v>
      </c>
    </row>
    <row r="112" spans="1:9" s="6" customFormat="1" ht="12.75">
      <c r="A112" s="16"/>
      <c r="B112" s="28">
        <v>8</v>
      </c>
      <c r="C112" s="29" t="s">
        <v>261</v>
      </c>
      <c r="D112" s="20">
        <v>11</v>
      </c>
      <c r="E112" s="20">
        <v>11</v>
      </c>
      <c r="F112" s="20"/>
      <c r="G112" s="20"/>
      <c r="H112" s="20"/>
      <c r="I112" s="20"/>
    </row>
    <row r="113" spans="1:9" s="6" customFormat="1" ht="12.75" customHeight="1">
      <c r="A113" s="16"/>
      <c r="B113" s="28"/>
      <c r="C113" s="16" t="s">
        <v>427</v>
      </c>
      <c r="D113" s="20"/>
      <c r="E113" s="20"/>
      <c r="F113" s="20"/>
      <c r="G113" s="20"/>
      <c r="H113" s="20"/>
      <c r="I113" s="20"/>
    </row>
    <row r="114" spans="1:9" s="6" customFormat="1" ht="12.75" customHeight="1">
      <c r="A114" s="16"/>
      <c r="B114" s="37"/>
      <c r="C114" s="16" t="s">
        <v>237</v>
      </c>
      <c r="D114" s="30"/>
      <c r="E114" s="30"/>
      <c r="F114" s="30">
        <v>24049</v>
      </c>
      <c r="G114" s="30">
        <v>24677</v>
      </c>
      <c r="H114" s="30">
        <v>23261</v>
      </c>
      <c r="I114" s="299">
        <f>SUM(H114/G114)</f>
        <v>0.9426186327349354</v>
      </c>
    </row>
    <row r="115" spans="1:9" s="6" customFormat="1" ht="12.75" customHeight="1">
      <c r="A115" s="16"/>
      <c r="B115" s="37"/>
      <c r="C115" s="16" t="s">
        <v>238</v>
      </c>
      <c r="D115" s="30"/>
      <c r="E115" s="30"/>
      <c r="F115" s="30">
        <v>6681</v>
      </c>
      <c r="G115" s="30">
        <v>6755</v>
      </c>
      <c r="H115" s="30">
        <v>6179</v>
      </c>
      <c r="I115" s="299">
        <f>SUM(H115/G115)</f>
        <v>0.9147298297557365</v>
      </c>
    </row>
    <row r="116" spans="1:9" s="6" customFormat="1" ht="12.75" customHeight="1">
      <c r="A116" s="16"/>
      <c r="B116" s="37"/>
      <c r="C116" s="16" t="s">
        <v>239</v>
      </c>
      <c r="D116" s="30"/>
      <c r="E116" s="30"/>
      <c r="F116" s="30">
        <v>638</v>
      </c>
      <c r="G116" s="30">
        <v>657</v>
      </c>
      <c r="H116" s="30">
        <v>611</v>
      </c>
      <c r="I116" s="299">
        <f>SUM(H116/G116)</f>
        <v>0.9299847792998478</v>
      </c>
    </row>
    <row r="117" spans="1:9" s="6" customFormat="1" ht="12.75" customHeight="1">
      <c r="A117" s="16"/>
      <c r="B117" s="37"/>
      <c r="C117" s="16" t="s">
        <v>240</v>
      </c>
      <c r="D117" s="30"/>
      <c r="E117" s="30"/>
      <c r="F117" s="30">
        <v>236</v>
      </c>
      <c r="G117" s="30">
        <v>336</v>
      </c>
      <c r="H117" s="30">
        <v>291</v>
      </c>
      <c r="I117" s="299">
        <f>SUM(H117/G117)</f>
        <v>0.8660714285714286</v>
      </c>
    </row>
    <row r="118" spans="1:9" s="6" customFormat="1" ht="12.75" customHeight="1">
      <c r="A118" s="16"/>
      <c r="B118" s="37"/>
      <c r="C118" s="16" t="s">
        <v>241</v>
      </c>
      <c r="D118" s="30"/>
      <c r="E118" s="30"/>
      <c r="F118" s="30"/>
      <c r="G118" s="30">
        <v>144</v>
      </c>
      <c r="H118" s="30">
        <v>114</v>
      </c>
      <c r="I118" s="299"/>
    </row>
    <row r="119" spans="1:9" s="6" customFormat="1" ht="12.75" customHeight="1">
      <c r="A119" s="16"/>
      <c r="B119" s="37"/>
      <c r="C119" s="16" t="s">
        <v>242</v>
      </c>
      <c r="D119" s="30"/>
      <c r="E119" s="30"/>
      <c r="F119" s="30">
        <v>7950</v>
      </c>
      <c r="G119" s="30">
        <v>11578</v>
      </c>
      <c r="H119" s="30">
        <v>10576</v>
      </c>
      <c r="I119" s="299">
        <f>SUM(H119/G119)</f>
        <v>0.9134565555363621</v>
      </c>
    </row>
    <row r="120" spans="1:9" s="6" customFormat="1" ht="12.75" customHeight="1">
      <c r="A120" s="16"/>
      <c r="B120" s="37"/>
      <c r="C120" s="16" t="s">
        <v>722</v>
      </c>
      <c r="D120" s="30"/>
      <c r="E120" s="30"/>
      <c r="F120" s="30"/>
      <c r="G120" s="30"/>
      <c r="H120" s="30"/>
      <c r="I120" s="299"/>
    </row>
    <row r="121" spans="1:9" s="6" customFormat="1" ht="12.75" customHeight="1">
      <c r="A121" s="16"/>
      <c r="B121" s="37"/>
      <c r="C121" s="16" t="s">
        <v>243</v>
      </c>
      <c r="D121" s="30"/>
      <c r="E121" s="30"/>
      <c r="F121" s="30"/>
      <c r="G121" s="30"/>
      <c r="H121" s="30"/>
      <c r="I121" s="299"/>
    </row>
    <row r="122" spans="1:9" s="6" customFormat="1" ht="12.75">
      <c r="A122" s="194"/>
      <c r="B122" s="194" t="s">
        <v>258</v>
      </c>
      <c r="C122" s="194"/>
      <c r="D122" s="202" t="s">
        <v>401</v>
      </c>
      <c r="E122" s="202" t="s">
        <v>401</v>
      </c>
      <c r="F122" s="202">
        <f>SUM(F113:F121)</f>
        <v>39554</v>
      </c>
      <c r="G122" s="202">
        <f>SUM(G113:G121)</f>
        <v>44147</v>
      </c>
      <c r="H122" s="202">
        <f>SUM(H113:H121)</f>
        <v>41032</v>
      </c>
      <c r="I122" s="300">
        <f>SUM(H122/G122)</f>
        <v>0.9294402790676604</v>
      </c>
    </row>
    <row r="123" spans="1:9" s="6" customFormat="1" ht="12.75">
      <c r="A123" s="31"/>
      <c r="B123" s="32">
        <v>9</v>
      </c>
      <c r="C123" s="33" t="s">
        <v>422</v>
      </c>
      <c r="D123" s="27">
        <v>49</v>
      </c>
      <c r="E123" s="27">
        <v>49</v>
      </c>
      <c r="F123" s="27"/>
      <c r="G123" s="27"/>
      <c r="H123" s="27"/>
      <c r="I123" s="27"/>
    </row>
    <row r="124" spans="1:9" s="6" customFormat="1" ht="12.75" customHeight="1">
      <c r="A124" s="16"/>
      <c r="B124" s="28"/>
      <c r="C124" s="29" t="s">
        <v>262</v>
      </c>
      <c r="D124" s="20"/>
      <c r="E124" s="20"/>
      <c r="F124" s="20"/>
      <c r="G124" s="20"/>
      <c r="H124" s="20"/>
      <c r="I124" s="299"/>
    </row>
    <row r="125" spans="1:9" s="6" customFormat="1" ht="12.75" customHeight="1">
      <c r="A125" s="16"/>
      <c r="B125" s="37"/>
      <c r="C125" s="16" t="s">
        <v>237</v>
      </c>
      <c r="D125" s="30"/>
      <c r="E125" s="30"/>
      <c r="F125" s="30">
        <v>113184</v>
      </c>
      <c r="G125" s="30">
        <v>114190</v>
      </c>
      <c r="H125" s="30">
        <v>113460</v>
      </c>
      <c r="I125" s="299">
        <f aca="true" t="shared" si="9" ref="I125:I132">SUM(H125/G125)</f>
        <v>0.9936071459847622</v>
      </c>
    </row>
    <row r="126" spans="1:9" s="6" customFormat="1" ht="12.75" customHeight="1">
      <c r="A126" s="16"/>
      <c r="B126" s="37"/>
      <c r="C126" s="16" t="s">
        <v>238</v>
      </c>
      <c r="D126" s="30"/>
      <c r="E126" s="30"/>
      <c r="F126" s="30">
        <v>31713</v>
      </c>
      <c r="G126" s="30">
        <v>31731</v>
      </c>
      <c r="H126" s="30">
        <v>31751</v>
      </c>
      <c r="I126" s="299">
        <f t="shared" si="9"/>
        <v>1.0006302984463142</v>
      </c>
    </row>
    <row r="127" spans="1:9" s="6" customFormat="1" ht="12.75" customHeight="1">
      <c r="A127" s="16"/>
      <c r="B127" s="37"/>
      <c r="C127" s="16" t="s">
        <v>239</v>
      </c>
      <c r="D127" s="30"/>
      <c r="E127" s="30"/>
      <c r="F127" s="30">
        <v>3186</v>
      </c>
      <c r="G127" s="30">
        <v>3188</v>
      </c>
      <c r="H127" s="30">
        <v>3089</v>
      </c>
      <c r="I127" s="299">
        <f t="shared" si="9"/>
        <v>0.9689460476787954</v>
      </c>
    </row>
    <row r="128" spans="1:9" s="6" customFormat="1" ht="12.75" customHeight="1">
      <c r="A128" s="16"/>
      <c r="B128" s="37"/>
      <c r="C128" s="16" t="s">
        <v>240</v>
      </c>
      <c r="D128" s="30"/>
      <c r="E128" s="30"/>
      <c r="F128" s="30">
        <v>1073</v>
      </c>
      <c r="G128" s="30">
        <v>1073</v>
      </c>
      <c r="H128" s="30">
        <v>1093</v>
      </c>
      <c r="I128" s="299">
        <f t="shared" si="9"/>
        <v>1.0186393289841567</v>
      </c>
    </row>
    <row r="129" spans="1:9" s="6" customFormat="1" ht="12.75" customHeight="1">
      <c r="A129" s="16"/>
      <c r="B129" s="37"/>
      <c r="C129" s="16" t="s">
        <v>241</v>
      </c>
      <c r="D129" s="30"/>
      <c r="E129" s="30"/>
      <c r="F129" s="30">
        <v>900</v>
      </c>
      <c r="G129" s="30">
        <v>900</v>
      </c>
      <c r="H129" s="30">
        <v>1722</v>
      </c>
      <c r="I129" s="299">
        <f t="shared" si="9"/>
        <v>1.9133333333333333</v>
      </c>
    </row>
    <row r="130" spans="1:9" s="6" customFormat="1" ht="12.75" customHeight="1">
      <c r="A130" s="16"/>
      <c r="B130" s="37"/>
      <c r="C130" s="16" t="s">
        <v>242</v>
      </c>
      <c r="D130" s="30"/>
      <c r="E130" s="30"/>
      <c r="F130" s="30">
        <v>20345</v>
      </c>
      <c r="G130" s="30">
        <v>22133</v>
      </c>
      <c r="H130" s="30">
        <v>21180</v>
      </c>
      <c r="I130" s="299">
        <f t="shared" si="9"/>
        <v>0.9569421226223287</v>
      </c>
    </row>
    <row r="131" spans="1:9" s="6" customFormat="1" ht="12.75" customHeight="1">
      <c r="A131" s="16"/>
      <c r="B131" s="37"/>
      <c r="C131" s="16" t="s">
        <v>722</v>
      </c>
      <c r="D131" s="30"/>
      <c r="E131" s="30"/>
      <c r="F131" s="30"/>
      <c r="G131" s="30">
        <v>58</v>
      </c>
      <c r="H131" s="30">
        <v>58</v>
      </c>
      <c r="I131" s="299"/>
    </row>
    <row r="132" spans="1:9" s="6" customFormat="1" ht="12.75" customHeight="1">
      <c r="A132" s="16"/>
      <c r="B132" s="37"/>
      <c r="C132" s="16" t="s">
        <v>243</v>
      </c>
      <c r="D132" s="30"/>
      <c r="E132" s="30"/>
      <c r="F132" s="30"/>
      <c r="G132" s="30">
        <v>1224</v>
      </c>
      <c r="H132" s="30">
        <v>1317</v>
      </c>
      <c r="I132" s="299">
        <f t="shared" si="9"/>
        <v>1.0759803921568627</v>
      </c>
    </row>
    <row r="133" spans="1:9" s="6" customFormat="1" ht="12.75">
      <c r="A133" s="194"/>
      <c r="B133" s="194" t="s">
        <v>259</v>
      </c>
      <c r="C133" s="194"/>
      <c r="D133" s="202" t="s">
        <v>484</v>
      </c>
      <c r="E133" s="202" t="s">
        <v>484</v>
      </c>
      <c r="F133" s="202">
        <f>SUM(F124:F132)</f>
        <v>170401</v>
      </c>
      <c r="G133" s="202">
        <f>SUM(G124:G132)</f>
        <v>174497</v>
      </c>
      <c r="H133" s="202">
        <f>SUM(H124:H132)</f>
        <v>173670</v>
      </c>
      <c r="I133" s="300">
        <f>SUM(H133/G133)</f>
        <v>0.995260663507109</v>
      </c>
    </row>
    <row r="134" spans="1:9" s="6" customFormat="1" ht="12.75">
      <c r="A134" s="31"/>
      <c r="B134" s="32">
        <v>10</v>
      </c>
      <c r="C134" s="33" t="s">
        <v>424</v>
      </c>
      <c r="D134" s="27">
        <v>57</v>
      </c>
      <c r="E134" s="27">
        <v>57</v>
      </c>
      <c r="F134" s="27"/>
      <c r="G134" s="27"/>
      <c r="H134" s="27"/>
      <c r="I134" s="27"/>
    </row>
    <row r="135" spans="1:9" s="6" customFormat="1" ht="12.75" customHeight="1">
      <c r="A135" s="31"/>
      <c r="B135" s="32"/>
      <c r="C135" s="33" t="s">
        <v>264</v>
      </c>
      <c r="D135" s="27"/>
      <c r="E135" s="27"/>
      <c r="F135" s="27"/>
      <c r="G135" s="27"/>
      <c r="H135" s="27"/>
      <c r="I135" s="27"/>
    </row>
    <row r="136" spans="1:9" s="6" customFormat="1" ht="12.75" customHeight="1">
      <c r="A136" s="16"/>
      <c r="B136" s="37"/>
      <c r="C136" s="38" t="s">
        <v>237</v>
      </c>
      <c r="D136" s="30"/>
      <c r="E136" s="30"/>
      <c r="F136" s="30">
        <v>102882</v>
      </c>
      <c r="G136" s="30">
        <v>108184</v>
      </c>
      <c r="H136" s="30">
        <v>104742</v>
      </c>
      <c r="I136" s="299">
        <f>SUM(H136/G136)</f>
        <v>0.9681838349478666</v>
      </c>
    </row>
    <row r="137" spans="1:9" s="6" customFormat="1" ht="12.75" customHeight="1">
      <c r="A137" s="16"/>
      <c r="B137" s="37"/>
      <c r="C137" s="16" t="s">
        <v>238</v>
      </c>
      <c r="D137" s="30"/>
      <c r="E137" s="30"/>
      <c r="F137" s="30">
        <v>28293</v>
      </c>
      <c r="G137" s="30">
        <v>29664</v>
      </c>
      <c r="H137" s="30">
        <v>28740</v>
      </c>
      <c r="I137" s="299">
        <f aca="true" t="shared" si="10" ref="I137:I143">SUM(H137/G137)</f>
        <v>0.9688511326860841</v>
      </c>
    </row>
    <row r="138" spans="1:9" s="6" customFormat="1" ht="12.75" customHeight="1">
      <c r="A138" s="16"/>
      <c r="B138" s="37"/>
      <c r="C138" s="16" t="s">
        <v>239</v>
      </c>
      <c r="D138" s="30"/>
      <c r="E138" s="30"/>
      <c r="F138" s="30">
        <v>2786</v>
      </c>
      <c r="G138" s="30">
        <v>2979</v>
      </c>
      <c r="H138" s="30">
        <v>2677</v>
      </c>
      <c r="I138" s="299">
        <f t="shared" si="10"/>
        <v>0.8986236992279288</v>
      </c>
    </row>
    <row r="139" spans="1:9" s="6" customFormat="1" ht="12.75" customHeight="1">
      <c r="A139" s="16"/>
      <c r="B139" s="37"/>
      <c r="C139" s="16" t="s">
        <v>240</v>
      </c>
      <c r="D139" s="30"/>
      <c r="E139" s="30"/>
      <c r="F139" s="30">
        <v>1223</v>
      </c>
      <c r="G139" s="30">
        <v>1523</v>
      </c>
      <c r="H139" s="30">
        <v>1470</v>
      </c>
      <c r="I139" s="299">
        <f t="shared" si="10"/>
        <v>0.9652002626395273</v>
      </c>
    </row>
    <row r="140" spans="1:9" s="6" customFormat="1" ht="12.75" customHeight="1">
      <c r="A140" s="16"/>
      <c r="B140" s="37"/>
      <c r="C140" s="16" t="s">
        <v>241</v>
      </c>
      <c r="D140" s="30"/>
      <c r="E140" s="30"/>
      <c r="F140" s="30"/>
      <c r="G140" s="30"/>
      <c r="H140" s="30"/>
      <c r="I140" s="299"/>
    </row>
    <row r="141" spans="1:9" s="6" customFormat="1" ht="12.75" customHeight="1">
      <c r="A141" s="16"/>
      <c r="B141" s="37"/>
      <c r="C141" s="16" t="s">
        <v>242</v>
      </c>
      <c r="D141" s="30"/>
      <c r="E141" s="30"/>
      <c r="F141" s="30">
        <v>65275</v>
      </c>
      <c r="G141" s="30">
        <v>75558</v>
      </c>
      <c r="H141" s="30">
        <v>62916</v>
      </c>
      <c r="I141" s="299">
        <f t="shared" si="10"/>
        <v>0.8326848249027238</v>
      </c>
    </row>
    <row r="142" spans="1:9" s="6" customFormat="1" ht="12.75" customHeight="1">
      <c r="A142" s="16"/>
      <c r="B142" s="37"/>
      <c r="C142" s="16" t="s">
        <v>722</v>
      </c>
      <c r="D142" s="30"/>
      <c r="E142" s="30"/>
      <c r="F142" s="30"/>
      <c r="G142" s="30"/>
      <c r="H142" s="30"/>
      <c r="I142" s="299"/>
    </row>
    <row r="143" spans="1:9" s="6" customFormat="1" ht="12.75" customHeight="1">
      <c r="A143" s="16"/>
      <c r="B143" s="37"/>
      <c r="C143" s="16" t="s">
        <v>243</v>
      </c>
      <c r="D143" s="30"/>
      <c r="E143" s="30"/>
      <c r="F143" s="30"/>
      <c r="G143" s="30">
        <v>3425</v>
      </c>
      <c r="H143" s="30">
        <v>1377</v>
      </c>
      <c r="I143" s="299">
        <f t="shared" si="10"/>
        <v>0.40204379562043796</v>
      </c>
    </row>
    <row r="144" spans="1:9" s="6" customFormat="1" ht="12.75">
      <c r="A144" s="194"/>
      <c r="B144" s="194" t="s">
        <v>263</v>
      </c>
      <c r="C144" s="194"/>
      <c r="D144" s="202" t="s">
        <v>485</v>
      </c>
      <c r="E144" s="202" t="s">
        <v>485</v>
      </c>
      <c r="F144" s="202">
        <f>SUM(F135:F143)</f>
        <v>200459</v>
      </c>
      <c r="G144" s="202">
        <f>SUM(G135:G143)</f>
        <v>221333</v>
      </c>
      <c r="H144" s="202">
        <f>SUM(H135:H143)</f>
        <v>201922</v>
      </c>
      <c r="I144" s="300">
        <f>SUM(H144/G144)</f>
        <v>0.9122995667162149</v>
      </c>
    </row>
    <row r="145" spans="1:9" s="6" customFormat="1" ht="12.75">
      <c r="A145" s="28"/>
      <c r="B145" s="28">
        <v>11</v>
      </c>
      <c r="C145" s="41" t="s">
        <v>772</v>
      </c>
      <c r="D145" s="20">
        <v>18</v>
      </c>
      <c r="E145" s="20">
        <v>18</v>
      </c>
      <c r="F145" s="20"/>
      <c r="G145" s="20"/>
      <c r="H145" s="20"/>
      <c r="I145" s="20"/>
    </row>
    <row r="146" spans="1:9" s="6" customFormat="1" ht="12.75">
      <c r="A146" s="28"/>
      <c r="B146" s="28"/>
      <c r="C146" s="318" t="s">
        <v>414</v>
      </c>
      <c r="D146" s="20"/>
      <c r="E146" s="20"/>
      <c r="F146" s="20"/>
      <c r="G146" s="20">
        <v>86</v>
      </c>
      <c r="H146" s="20">
        <v>86</v>
      </c>
      <c r="I146" s="299">
        <f>SUM(H146/G146)</f>
        <v>1</v>
      </c>
    </row>
    <row r="147" spans="1:9" s="6" customFormat="1" ht="12.75" customHeight="1">
      <c r="A147" s="16"/>
      <c r="B147" s="37"/>
      <c r="C147" s="16" t="s">
        <v>237</v>
      </c>
      <c r="D147" s="30"/>
      <c r="E147" s="30"/>
      <c r="F147" s="30">
        <v>34001</v>
      </c>
      <c r="G147" s="30">
        <v>36897</v>
      </c>
      <c r="H147" s="30">
        <v>35025</v>
      </c>
      <c r="I147" s="299">
        <f>SUM(H147/G147)</f>
        <v>0.9492641678185219</v>
      </c>
    </row>
    <row r="148" spans="1:9" s="6" customFormat="1" ht="12.75" customHeight="1">
      <c r="A148" s="16"/>
      <c r="B148" s="37"/>
      <c r="C148" s="16" t="s">
        <v>238</v>
      </c>
      <c r="D148" s="30"/>
      <c r="E148" s="30"/>
      <c r="F148" s="30">
        <v>9430</v>
      </c>
      <c r="G148" s="30">
        <v>9744</v>
      </c>
      <c r="H148" s="30">
        <v>9145</v>
      </c>
      <c r="I148" s="299">
        <f aca="true" t="shared" si="11" ref="I148:I154">SUM(H148/G148)</f>
        <v>0.9385262725779967</v>
      </c>
    </row>
    <row r="149" spans="1:9" s="6" customFormat="1" ht="12.75" customHeight="1">
      <c r="A149" s="16"/>
      <c r="B149" s="37"/>
      <c r="C149" s="16" t="s">
        <v>239</v>
      </c>
      <c r="D149" s="30"/>
      <c r="E149" s="30"/>
      <c r="F149" s="30">
        <v>966</v>
      </c>
      <c r="G149" s="30">
        <v>1016</v>
      </c>
      <c r="H149" s="30">
        <v>944</v>
      </c>
      <c r="I149" s="299">
        <f t="shared" si="11"/>
        <v>0.9291338582677166</v>
      </c>
    </row>
    <row r="150" spans="1:9" s="6" customFormat="1" ht="12.75" customHeight="1">
      <c r="A150" s="16"/>
      <c r="B150" s="37"/>
      <c r="C150" s="16" t="s">
        <v>240</v>
      </c>
      <c r="D150" s="30"/>
      <c r="E150" s="30"/>
      <c r="F150" s="30">
        <v>386</v>
      </c>
      <c r="G150" s="30">
        <v>646</v>
      </c>
      <c r="H150" s="30">
        <v>612</v>
      </c>
      <c r="I150" s="299">
        <f t="shared" si="11"/>
        <v>0.9473684210526315</v>
      </c>
    </row>
    <row r="151" spans="1:9" s="6" customFormat="1" ht="12.75" customHeight="1">
      <c r="A151" s="16"/>
      <c r="B151" s="37"/>
      <c r="C151" s="16" t="s">
        <v>241</v>
      </c>
      <c r="D151" s="30"/>
      <c r="E151" s="30"/>
      <c r="F151" s="30"/>
      <c r="G151" s="30"/>
      <c r="H151" s="30"/>
      <c r="I151" s="299"/>
    </row>
    <row r="152" spans="1:9" s="6" customFormat="1" ht="12.75" customHeight="1">
      <c r="A152" s="16"/>
      <c r="B152" s="37"/>
      <c r="C152" s="16" t="s">
        <v>242</v>
      </c>
      <c r="D152" s="30"/>
      <c r="E152" s="30"/>
      <c r="F152" s="30">
        <v>13174</v>
      </c>
      <c r="G152" s="30">
        <v>27520</v>
      </c>
      <c r="H152" s="30">
        <v>20122</v>
      </c>
      <c r="I152" s="299">
        <f t="shared" si="11"/>
        <v>0.7311773255813954</v>
      </c>
    </row>
    <row r="153" spans="1:9" s="6" customFormat="1" ht="12.75" customHeight="1">
      <c r="A153" s="16"/>
      <c r="B153" s="37"/>
      <c r="C153" s="16" t="s">
        <v>722</v>
      </c>
      <c r="D153" s="30"/>
      <c r="E153" s="30"/>
      <c r="F153" s="30"/>
      <c r="G153" s="30"/>
      <c r="H153" s="30"/>
      <c r="I153" s="299"/>
    </row>
    <row r="154" spans="1:9" s="6" customFormat="1" ht="12.75" customHeight="1">
      <c r="A154" s="16"/>
      <c r="B154" s="37"/>
      <c r="C154" s="16" t="s">
        <v>243</v>
      </c>
      <c r="D154" s="30"/>
      <c r="E154" s="30"/>
      <c r="F154" s="30"/>
      <c r="G154" s="30">
        <v>2586</v>
      </c>
      <c r="H154" s="30">
        <v>2578</v>
      </c>
      <c r="I154" s="299">
        <f t="shared" si="11"/>
        <v>0.9969064191802011</v>
      </c>
    </row>
    <row r="155" spans="1:9" s="6" customFormat="1" ht="12.75">
      <c r="A155" s="194"/>
      <c r="B155" s="573" t="s">
        <v>396</v>
      </c>
      <c r="C155" s="593"/>
      <c r="D155" s="202" t="s">
        <v>404</v>
      </c>
      <c r="E155" s="202" t="s">
        <v>404</v>
      </c>
      <c r="F155" s="202">
        <f>SUM(F146:F154)</f>
        <v>57957</v>
      </c>
      <c r="G155" s="202">
        <f>SUM(G146:G154)</f>
        <v>78495</v>
      </c>
      <c r="H155" s="202">
        <f>SUM(H146:H154)</f>
        <v>68512</v>
      </c>
      <c r="I155" s="300">
        <f>SUM(H155/G155)</f>
        <v>0.8728199248359768</v>
      </c>
    </row>
    <row r="156" spans="1:9" s="6" customFormat="1" ht="24">
      <c r="A156" s="28"/>
      <c r="B156" s="230">
        <v>12</v>
      </c>
      <c r="C156" s="41" t="s">
        <v>509</v>
      </c>
      <c r="D156" s="20">
        <v>28</v>
      </c>
      <c r="E156" s="20">
        <v>28</v>
      </c>
      <c r="F156" s="20"/>
      <c r="G156" s="20"/>
      <c r="H156" s="20"/>
      <c r="I156" s="20"/>
    </row>
    <row r="157" spans="1:9" s="6" customFormat="1" ht="12.75" customHeight="1">
      <c r="A157" s="28"/>
      <c r="B157" s="28"/>
      <c r="C157" s="16" t="s">
        <v>414</v>
      </c>
      <c r="D157" s="20"/>
      <c r="E157" s="20"/>
      <c r="F157" s="20"/>
      <c r="G157" s="20"/>
      <c r="H157" s="20"/>
      <c r="I157" s="20"/>
    </row>
    <row r="158" spans="1:9" s="6" customFormat="1" ht="12.75" customHeight="1">
      <c r="A158" s="16"/>
      <c r="B158" s="37"/>
      <c r="C158" s="16" t="s">
        <v>237</v>
      </c>
      <c r="D158" s="30"/>
      <c r="E158" s="30"/>
      <c r="F158" s="30">
        <v>62135</v>
      </c>
      <c r="G158" s="30">
        <v>62615</v>
      </c>
      <c r="H158" s="30">
        <v>61898</v>
      </c>
      <c r="I158" s="299">
        <f>SUM(H158/G158)</f>
        <v>0.9885490697117304</v>
      </c>
    </row>
    <row r="159" spans="1:9" s="6" customFormat="1" ht="12.75" customHeight="1">
      <c r="A159" s="16"/>
      <c r="B159" s="37"/>
      <c r="C159" s="16" t="s">
        <v>238</v>
      </c>
      <c r="D159" s="30"/>
      <c r="E159" s="30"/>
      <c r="F159" s="30">
        <v>17222</v>
      </c>
      <c r="G159" s="30">
        <v>17486</v>
      </c>
      <c r="H159" s="30">
        <v>17210</v>
      </c>
      <c r="I159" s="299">
        <f>SUM(H159/G159)</f>
        <v>0.9842159441839186</v>
      </c>
    </row>
    <row r="160" spans="1:9" s="6" customFormat="1" ht="12.75" customHeight="1">
      <c r="A160" s="16"/>
      <c r="B160" s="37"/>
      <c r="C160" s="16" t="s">
        <v>239</v>
      </c>
      <c r="D160" s="30"/>
      <c r="E160" s="30"/>
      <c r="F160" s="30">
        <v>1795</v>
      </c>
      <c r="G160" s="30">
        <v>1802</v>
      </c>
      <c r="H160" s="30">
        <v>1711</v>
      </c>
      <c r="I160" s="299">
        <f>SUM(H160/G160)</f>
        <v>0.9495005549389567</v>
      </c>
    </row>
    <row r="161" spans="1:9" s="6" customFormat="1" ht="12.75" customHeight="1">
      <c r="A161" s="16"/>
      <c r="B161" s="37"/>
      <c r="C161" s="16" t="s">
        <v>240</v>
      </c>
      <c r="D161" s="30"/>
      <c r="E161" s="30"/>
      <c r="F161" s="30">
        <v>601</v>
      </c>
      <c r="G161" s="30">
        <v>651</v>
      </c>
      <c r="H161" s="30">
        <v>610</v>
      </c>
      <c r="I161" s="299">
        <f>SUM(H161/G161)</f>
        <v>0.9370199692780338</v>
      </c>
    </row>
    <row r="162" spans="1:9" s="6" customFormat="1" ht="12.75" customHeight="1">
      <c r="A162" s="16"/>
      <c r="B162" s="37"/>
      <c r="C162" s="16" t="s">
        <v>241</v>
      </c>
      <c r="D162" s="30"/>
      <c r="E162" s="30"/>
      <c r="F162" s="30"/>
      <c r="G162" s="30"/>
      <c r="H162" s="30"/>
      <c r="I162" s="299"/>
    </row>
    <row r="163" spans="1:9" s="6" customFormat="1" ht="12.75" customHeight="1">
      <c r="A163" s="16"/>
      <c r="B163" s="37"/>
      <c r="C163" s="16" t="s">
        <v>242</v>
      </c>
      <c r="D163" s="30"/>
      <c r="E163" s="30"/>
      <c r="F163" s="30">
        <v>4641</v>
      </c>
      <c r="G163" s="30">
        <v>7219</v>
      </c>
      <c r="H163" s="30">
        <v>6524</v>
      </c>
      <c r="I163" s="299">
        <f>SUM(H163/G163)</f>
        <v>0.9037262778778224</v>
      </c>
    </row>
    <row r="164" spans="1:9" s="6" customFormat="1" ht="12.75" customHeight="1">
      <c r="A164" s="16"/>
      <c r="B164" s="37"/>
      <c r="C164" s="16" t="s">
        <v>722</v>
      </c>
      <c r="D164" s="30"/>
      <c r="E164" s="30"/>
      <c r="F164" s="30"/>
      <c r="G164" s="30">
        <v>58</v>
      </c>
      <c r="H164" s="30">
        <v>58</v>
      </c>
      <c r="I164" s="299"/>
    </row>
    <row r="165" spans="1:9" s="6" customFormat="1" ht="12.75" customHeight="1">
      <c r="A165" s="16"/>
      <c r="B165" s="37"/>
      <c r="C165" s="16" t="s">
        <v>243</v>
      </c>
      <c r="D165" s="30"/>
      <c r="E165" s="30"/>
      <c r="F165" s="30"/>
      <c r="G165" s="30">
        <v>685</v>
      </c>
      <c r="H165" s="30">
        <v>684</v>
      </c>
      <c r="I165" s="299"/>
    </row>
    <row r="166" spans="1:9" s="6" customFormat="1" ht="12.75">
      <c r="A166" s="194"/>
      <c r="B166" s="573" t="s">
        <v>420</v>
      </c>
      <c r="C166" s="593"/>
      <c r="D166" s="202" t="s">
        <v>450</v>
      </c>
      <c r="E166" s="202" t="s">
        <v>450</v>
      </c>
      <c r="F166" s="202">
        <f>SUM(F157:F165)</f>
        <v>86394</v>
      </c>
      <c r="G166" s="202">
        <f>SUM(G157:G165)</f>
        <v>90516</v>
      </c>
      <c r="H166" s="202">
        <f>SUM(H157:H165)</f>
        <v>88695</v>
      </c>
      <c r="I166" s="300">
        <f>SUM(H166/G166)</f>
        <v>0.9798820098104203</v>
      </c>
    </row>
    <row r="167" spans="1:7" s="6" customFormat="1" ht="12.75">
      <c r="A167" s="16"/>
      <c r="B167" s="28">
        <v>13</v>
      </c>
      <c r="C167" s="29" t="s">
        <v>268</v>
      </c>
      <c r="D167" s="140">
        <v>11</v>
      </c>
      <c r="E167" s="140">
        <v>11</v>
      </c>
      <c r="F167" s="215"/>
      <c r="G167" s="215"/>
    </row>
    <row r="168" spans="1:9" s="6" customFormat="1" ht="12.75" customHeight="1">
      <c r="A168" s="16"/>
      <c r="B168" s="28"/>
      <c r="C168" s="124" t="s">
        <v>414</v>
      </c>
      <c r="D168" s="1"/>
      <c r="E168" s="1"/>
      <c r="F168" s="215"/>
      <c r="G168" s="215"/>
      <c r="H168" s="1"/>
      <c r="I168" s="1"/>
    </row>
    <row r="169" spans="1:9" s="6" customFormat="1" ht="12.75" customHeight="1">
      <c r="A169" s="16"/>
      <c r="B169" s="37"/>
      <c r="C169" s="16" t="s">
        <v>237</v>
      </c>
      <c r="D169" s="125"/>
      <c r="E169" s="125"/>
      <c r="F169" s="30">
        <v>28700</v>
      </c>
      <c r="G169" s="30">
        <v>29855</v>
      </c>
      <c r="H169" s="125">
        <v>28317</v>
      </c>
      <c r="I169" s="299">
        <f>SUM(H169/G169)</f>
        <v>0.9484843409814101</v>
      </c>
    </row>
    <row r="170" spans="1:9" s="6" customFormat="1" ht="12.75" customHeight="1">
      <c r="A170" s="16"/>
      <c r="B170" s="37"/>
      <c r="C170" s="16" t="s">
        <v>238</v>
      </c>
      <c r="D170" s="125"/>
      <c r="E170" s="125"/>
      <c r="F170" s="30">
        <v>7990</v>
      </c>
      <c r="G170" s="30">
        <v>8155</v>
      </c>
      <c r="H170" s="125">
        <v>7934</v>
      </c>
      <c r="I170" s="299">
        <f>SUM(H170/G170)</f>
        <v>0.9729000613120785</v>
      </c>
    </row>
    <row r="171" spans="1:9" s="6" customFormat="1" ht="12.75" customHeight="1">
      <c r="A171" s="16"/>
      <c r="B171" s="37"/>
      <c r="C171" s="16" t="s">
        <v>239</v>
      </c>
      <c r="D171" s="125"/>
      <c r="E171" s="125"/>
      <c r="F171" s="30">
        <v>827</v>
      </c>
      <c r="G171" s="30">
        <v>849</v>
      </c>
      <c r="H171" s="125">
        <v>809</v>
      </c>
      <c r="I171" s="299">
        <f>SUM(H171/G171)</f>
        <v>0.9528857479387515</v>
      </c>
    </row>
    <row r="172" spans="1:9" s="6" customFormat="1" ht="12.75" customHeight="1">
      <c r="A172" s="16"/>
      <c r="B172" s="37"/>
      <c r="C172" s="31" t="s">
        <v>240</v>
      </c>
      <c r="D172" s="125"/>
      <c r="E172" s="125"/>
      <c r="F172" s="30">
        <v>236</v>
      </c>
      <c r="G172" s="30">
        <v>286</v>
      </c>
      <c r="H172" s="125">
        <v>253</v>
      </c>
      <c r="I172" s="299">
        <f>SUM(H172/G172)</f>
        <v>0.8846153846153846</v>
      </c>
    </row>
    <row r="173" spans="1:9" s="6" customFormat="1" ht="12.75" customHeight="1">
      <c r="A173" s="16"/>
      <c r="B173" s="37"/>
      <c r="C173" s="16" t="s">
        <v>241</v>
      </c>
      <c r="D173" s="125"/>
      <c r="E173" s="125"/>
      <c r="F173" s="30"/>
      <c r="G173" s="30"/>
      <c r="H173" s="125"/>
      <c r="I173" s="299"/>
    </row>
    <row r="174" spans="1:9" s="6" customFormat="1" ht="12.75" customHeight="1">
      <c r="A174" s="16"/>
      <c r="B174" s="37"/>
      <c r="C174" s="31" t="s">
        <v>242</v>
      </c>
      <c r="D174" s="125"/>
      <c r="E174" s="125"/>
      <c r="F174" s="30">
        <v>2121</v>
      </c>
      <c r="G174" s="30">
        <v>4381</v>
      </c>
      <c r="H174" s="125">
        <v>4343</v>
      </c>
      <c r="I174" s="299">
        <f>SUM(H174/G174)</f>
        <v>0.9913261812371604</v>
      </c>
    </row>
    <row r="175" spans="1:9" s="6" customFormat="1" ht="12.75" customHeight="1">
      <c r="A175" s="16"/>
      <c r="B175" s="37"/>
      <c r="C175" s="16" t="s">
        <v>722</v>
      </c>
      <c r="D175" s="125"/>
      <c r="E175" s="125"/>
      <c r="F175" s="30"/>
      <c r="G175" s="30"/>
      <c r="H175" s="125"/>
      <c r="I175" s="299"/>
    </row>
    <row r="176" spans="1:9" s="6" customFormat="1" ht="12.75" customHeight="1">
      <c r="A176" s="16"/>
      <c r="B176" s="37"/>
      <c r="C176" s="16" t="s">
        <v>243</v>
      </c>
      <c r="D176" s="125"/>
      <c r="E176" s="125"/>
      <c r="F176" s="30"/>
      <c r="G176" s="30"/>
      <c r="H176" s="125"/>
      <c r="I176" s="299"/>
    </row>
    <row r="177" spans="1:9" s="6" customFormat="1" ht="12.75">
      <c r="A177" s="200"/>
      <c r="B177" s="200" t="s">
        <v>421</v>
      </c>
      <c r="C177" s="200"/>
      <c r="D177" s="201" t="s">
        <v>401</v>
      </c>
      <c r="E177" s="201" t="s">
        <v>401</v>
      </c>
      <c r="F177" s="201">
        <f>SUM(F168:F176)</f>
        <v>39874</v>
      </c>
      <c r="G177" s="201">
        <f>SUM(G168:G176)</f>
        <v>43526</v>
      </c>
      <c r="H177" s="201">
        <f>SUM(H168:H176)</f>
        <v>41656</v>
      </c>
      <c r="I177" s="300">
        <f>SUM(H177/G177)</f>
        <v>0.9570371731838442</v>
      </c>
    </row>
    <row r="178" spans="1:9" s="6" customFormat="1" ht="12.75">
      <c r="A178" s="132">
        <v>3</v>
      </c>
      <c r="B178" s="132" t="s">
        <v>197</v>
      </c>
      <c r="C178" s="133" t="s">
        <v>437</v>
      </c>
      <c r="D178" s="134">
        <f>SUM(D37+D47+D57+D68+D78+D89+D100+D112+D123+D134+D145+D156+D167)</f>
        <v>433</v>
      </c>
      <c r="E178" s="134">
        <f>SUM(E37+E47+E57+E68+E78+E89+E100+E112+E123+E134+E145+E156+E167)</f>
        <v>429</v>
      </c>
      <c r="F178" s="135"/>
      <c r="G178" s="135"/>
      <c r="H178" s="135"/>
      <c r="I178" s="135"/>
    </row>
    <row r="179" spans="1:9" s="6" customFormat="1" ht="12.75" customHeight="1">
      <c r="A179" s="132"/>
      <c r="B179" s="132"/>
      <c r="C179" s="136" t="s">
        <v>265</v>
      </c>
      <c r="D179" s="135"/>
      <c r="E179" s="135"/>
      <c r="F179" s="135">
        <v>0</v>
      </c>
      <c r="G179" s="135">
        <v>0</v>
      </c>
      <c r="H179" s="135">
        <v>0</v>
      </c>
      <c r="I179" s="301"/>
    </row>
    <row r="180" spans="1:9" s="6" customFormat="1" ht="12.75" customHeight="1">
      <c r="A180" s="132"/>
      <c r="B180" s="132"/>
      <c r="C180" s="136" t="s">
        <v>266</v>
      </c>
      <c r="D180" s="135"/>
      <c r="E180" s="135"/>
      <c r="F180" s="135">
        <f>F113+F135+F146+F157+F168</f>
        <v>0</v>
      </c>
      <c r="G180" s="135">
        <f>G113+G135+G146+G157+G168</f>
        <v>86</v>
      </c>
      <c r="H180" s="135">
        <f>H113+H135+H146+H157+H168</f>
        <v>86</v>
      </c>
      <c r="I180" s="301">
        <f aca="true" t="shared" si="12" ref="I180:I188">SUM(H180/G180)</f>
        <v>1</v>
      </c>
    </row>
    <row r="181" spans="1:9" s="6" customFormat="1" ht="12.75" customHeight="1">
      <c r="A181" s="131"/>
      <c r="B181" s="137"/>
      <c r="C181" s="131" t="s">
        <v>237</v>
      </c>
      <c r="D181" s="135"/>
      <c r="E181" s="135"/>
      <c r="F181" s="135">
        <f aca="true" t="shared" si="13" ref="F181:H188">F38+F48+F58+F69+F80+F91+F102+F114+F125+F136+F147+F158+F169</f>
        <v>935316</v>
      </c>
      <c r="G181" s="135">
        <f t="shared" si="13"/>
        <v>963707</v>
      </c>
      <c r="H181" s="135">
        <f t="shared" si="13"/>
        <v>938851</v>
      </c>
      <c r="I181" s="301">
        <f t="shared" si="12"/>
        <v>0.9742079283433658</v>
      </c>
    </row>
    <row r="182" spans="1:9" s="6" customFormat="1" ht="12.75" customHeight="1">
      <c r="A182" s="131"/>
      <c r="B182" s="137"/>
      <c r="C182" s="131" t="s">
        <v>238</v>
      </c>
      <c r="D182" s="135"/>
      <c r="E182" s="135"/>
      <c r="F182" s="135">
        <f t="shared" si="13"/>
        <v>260615</v>
      </c>
      <c r="G182" s="135">
        <f t="shared" si="13"/>
        <v>266197</v>
      </c>
      <c r="H182" s="135">
        <f t="shared" si="13"/>
        <v>259774</v>
      </c>
      <c r="I182" s="301">
        <f t="shared" si="12"/>
        <v>0.9758712532447774</v>
      </c>
    </row>
    <row r="183" spans="1:9" s="6" customFormat="1" ht="12.75" customHeight="1">
      <c r="A183" s="131"/>
      <c r="B183" s="137"/>
      <c r="C183" s="131" t="s">
        <v>239</v>
      </c>
      <c r="D183" s="135"/>
      <c r="E183" s="135"/>
      <c r="F183" s="135">
        <f t="shared" si="13"/>
        <v>26633</v>
      </c>
      <c r="G183" s="135">
        <f t="shared" si="13"/>
        <v>27289</v>
      </c>
      <c r="H183" s="135">
        <f t="shared" si="13"/>
        <v>26033</v>
      </c>
      <c r="I183" s="301">
        <f t="shared" si="12"/>
        <v>0.953974128769834</v>
      </c>
    </row>
    <row r="184" spans="1:9" s="6" customFormat="1" ht="12.75" customHeight="1">
      <c r="A184" s="131"/>
      <c r="B184" s="137"/>
      <c r="C184" s="131" t="s">
        <v>240</v>
      </c>
      <c r="D184" s="135"/>
      <c r="E184" s="135"/>
      <c r="F184" s="135">
        <f t="shared" si="13"/>
        <v>9255</v>
      </c>
      <c r="G184" s="135">
        <f t="shared" si="13"/>
        <v>10545</v>
      </c>
      <c r="H184" s="135">
        <f t="shared" si="13"/>
        <v>10233</v>
      </c>
      <c r="I184" s="301">
        <f t="shared" si="12"/>
        <v>0.9704125177809388</v>
      </c>
    </row>
    <row r="185" spans="1:9" s="6" customFormat="1" ht="12.75" customHeight="1">
      <c r="A185" s="131"/>
      <c r="B185" s="137"/>
      <c r="C185" s="131" t="s">
        <v>241</v>
      </c>
      <c r="D185" s="135"/>
      <c r="E185" s="135"/>
      <c r="F185" s="135">
        <f t="shared" si="13"/>
        <v>8320</v>
      </c>
      <c r="G185" s="135">
        <f t="shared" si="13"/>
        <v>9802</v>
      </c>
      <c r="H185" s="135">
        <f t="shared" si="13"/>
        <v>8735</v>
      </c>
      <c r="I185" s="301">
        <f t="shared" si="12"/>
        <v>0.8911446643542135</v>
      </c>
    </row>
    <row r="186" spans="1:9" s="6" customFormat="1" ht="12.75" customHeight="1">
      <c r="A186" s="131"/>
      <c r="B186" s="137"/>
      <c r="C186" s="131" t="s">
        <v>242</v>
      </c>
      <c r="D186" s="135"/>
      <c r="E186" s="135"/>
      <c r="F186" s="135">
        <f t="shared" si="13"/>
        <v>206168</v>
      </c>
      <c r="G186" s="135">
        <f t="shared" si="13"/>
        <v>277592</v>
      </c>
      <c r="H186" s="135">
        <f t="shared" si="13"/>
        <v>243068</v>
      </c>
      <c r="I186" s="301">
        <f t="shared" si="12"/>
        <v>0.8756304216259835</v>
      </c>
    </row>
    <row r="187" spans="1:9" s="6" customFormat="1" ht="12.75" customHeight="1">
      <c r="A187" s="131"/>
      <c r="B187" s="137"/>
      <c r="C187" s="317" t="s">
        <v>722</v>
      </c>
      <c r="D187" s="135"/>
      <c r="E187" s="135"/>
      <c r="F187" s="135">
        <f t="shared" si="13"/>
        <v>0</v>
      </c>
      <c r="G187" s="135">
        <f t="shared" si="13"/>
        <v>1056</v>
      </c>
      <c r="H187" s="135">
        <f t="shared" si="13"/>
        <v>1056</v>
      </c>
      <c r="I187" s="301"/>
    </row>
    <row r="188" spans="1:9" s="6" customFormat="1" ht="12.75" customHeight="1">
      <c r="A188" s="131"/>
      <c r="B188" s="137"/>
      <c r="C188" s="131" t="s">
        <v>243</v>
      </c>
      <c r="D188" s="135"/>
      <c r="E188" s="135"/>
      <c r="F188" s="135">
        <f t="shared" si="13"/>
        <v>0</v>
      </c>
      <c r="G188" s="135">
        <f t="shared" si="13"/>
        <v>18883</v>
      </c>
      <c r="H188" s="135">
        <f t="shared" si="13"/>
        <v>14288</v>
      </c>
      <c r="I188" s="301">
        <f t="shared" si="12"/>
        <v>0.7566594291161363</v>
      </c>
    </row>
    <row r="189" spans="1:9" s="6" customFormat="1" ht="12.75">
      <c r="A189" s="602" t="s">
        <v>425</v>
      </c>
      <c r="B189" s="603"/>
      <c r="C189" s="603"/>
      <c r="D189" s="197" t="s">
        <v>486</v>
      </c>
      <c r="E189" s="197" t="s">
        <v>571</v>
      </c>
      <c r="F189" s="199">
        <f>SUM(F179:F188)</f>
        <v>1446307</v>
      </c>
      <c r="G189" s="199">
        <f>SUM(G179:G188)</f>
        <v>1575157</v>
      </c>
      <c r="H189" s="198">
        <f>SUM(H179:H188)</f>
        <v>1502124</v>
      </c>
      <c r="I189" s="302">
        <f>SUM(H189/G189)</f>
        <v>0.9536344631043128</v>
      </c>
    </row>
    <row r="190" spans="1:9" s="48" customFormat="1" ht="13.5" customHeight="1">
      <c r="A190" s="40">
        <v>4</v>
      </c>
      <c r="B190" s="44"/>
      <c r="C190" s="40" t="s">
        <v>271</v>
      </c>
      <c r="D190" s="20"/>
      <c r="E190" s="20"/>
      <c r="F190" s="20"/>
      <c r="G190" s="20"/>
      <c r="H190" s="20"/>
      <c r="I190" s="20"/>
    </row>
    <row r="191" spans="1:9" s="48" customFormat="1" ht="12.75" customHeight="1">
      <c r="A191" s="16"/>
      <c r="B191" s="44">
        <v>1</v>
      </c>
      <c r="C191" s="40" t="s">
        <v>272</v>
      </c>
      <c r="D191" s="22"/>
      <c r="E191" s="22"/>
      <c r="F191" s="22">
        <v>20000</v>
      </c>
      <c r="G191" s="22">
        <v>7015</v>
      </c>
      <c r="H191" s="22">
        <v>2069</v>
      </c>
      <c r="I191" s="303">
        <f>SUM(H191/G191)</f>
        <v>0.2949394155381326</v>
      </c>
    </row>
    <row r="192" spans="1:9" s="48" customFormat="1" ht="12.75" customHeight="1">
      <c r="A192" s="16"/>
      <c r="B192" s="44">
        <v>2</v>
      </c>
      <c r="C192" s="40" t="s">
        <v>273</v>
      </c>
      <c r="D192" s="22"/>
      <c r="E192" s="22"/>
      <c r="F192" s="22">
        <v>24000</v>
      </c>
      <c r="G192" s="22">
        <v>24000</v>
      </c>
      <c r="H192" s="22">
        <v>25237</v>
      </c>
      <c r="I192" s="303">
        <f aca="true" t="shared" si="14" ref="I192:I221">SUM(H192/G192)</f>
        <v>1.0515416666666666</v>
      </c>
    </row>
    <row r="193" spans="1:9" s="48" customFormat="1" ht="12.75" customHeight="1">
      <c r="A193" s="16"/>
      <c r="B193" s="44">
        <v>3</v>
      </c>
      <c r="C193" s="40" t="s">
        <v>274</v>
      </c>
      <c r="D193" s="22"/>
      <c r="E193" s="22"/>
      <c r="F193" s="22">
        <v>2800</v>
      </c>
      <c r="G193" s="22">
        <v>2800</v>
      </c>
      <c r="H193" s="22">
        <v>1201</v>
      </c>
      <c r="I193" s="303">
        <f t="shared" si="14"/>
        <v>0.42892857142857144</v>
      </c>
    </row>
    <row r="194" spans="1:9" s="48" customFormat="1" ht="12.75" customHeight="1">
      <c r="A194" s="16"/>
      <c r="B194" s="44">
        <v>4</v>
      </c>
      <c r="C194" s="40" t="s">
        <v>275</v>
      </c>
      <c r="D194" s="22"/>
      <c r="E194" s="22"/>
      <c r="F194" s="22">
        <v>24000</v>
      </c>
      <c r="G194" s="22">
        <v>12000</v>
      </c>
      <c r="H194" s="22">
        <v>17250</v>
      </c>
      <c r="I194" s="303">
        <f t="shared" si="14"/>
        <v>1.4375</v>
      </c>
    </row>
    <row r="195" spans="1:9" s="48" customFormat="1" ht="12.75" customHeight="1">
      <c r="A195" s="16"/>
      <c r="B195" s="44">
        <v>5</v>
      </c>
      <c r="C195" s="40" t="s">
        <v>379</v>
      </c>
      <c r="D195" s="22"/>
      <c r="E195" s="22"/>
      <c r="F195" s="22">
        <v>121200</v>
      </c>
      <c r="G195" s="22">
        <v>121200</v>
      </c>
      <c r="H195" s="22">
        <v>125953</v>
      </c>
      <c r="I195" s="303">
        <f t="shared" si="14"/>
        <v>1.0392161716171617</v>
      </c>
    </row>
    <row r="196" spans="1:9" s="48" customFormat="1" ht="12.75" customHeight="1">
      <c r="A196" s="16"/>
      <c r="B196" s="44">
        <v>6</v>
      </c>
      <c r="C196" s="40" t="s">
        <v>276</v>
      </c>
      <c r="D196" s="22"/>
      <c r="E196" s="22"/>
      <c r="F196" s="22">
        <v>46480</v>
      </c>
      <c r="G196" s="22">
        <v>49396</v>
      </c>
      <c r="H196" s="22">
        <v>57596</v>
      </c>
      <c r="I196" s="303">
        <f t="shared" si="14"/>
        <v>1.1660053445623126</v>
      </c>
    </row>
    <row r="197" spans="1:9" s="48" customFormat="1" ht="12.75" customHeight="1">
      <c r="A197" s="31"/>
      <c r="B197" s="46">
        <v>7</v>
      </c>
      <c r="C197" s="47" t="s">
        <v>282</v>
      </c>
      <c r="D197" s="34"/>
      <c r="E197" s="34"/>
      <c r="F197" s="34">
        <v>31600</v>
      </c>
      <c r="G197" s="34">
        <v>33656</v>
      </c>
      <c r="H197" s="34">
        <v>30199</v>
      </c>
      <c r="I197" s="303">
        <f t="shared" si="14"/>
        <v>0.8972842880912765</v>
      </c>
    </row>
    <row r="198" spans="1:9" s="48" customFormat="1" ht="12.75" customHeight="1">
      <c r="A198" s="31"/>
      <c r="B198" s="46">
        <v>8</v>
      </c>
      <c r="C198" s="47" t="s">
        <v>403</v>
      </c>
      <c r="D198" s="34"/>
      <c r="E198" s="34"/>
      <c r="F198" s="34">
        <v>22000</v>
      </c>
      <c r="G198" s="34">
        <v>12000</v>
      </c>
      <c r="H198" s="34">
        <v>10403</v>
      </c>
      <c r="I198" s="303">
        <f t="shared" si="14"/>
        <v>0.8669166666666667</v>
      </c>
    </row>
    <row r="199" spans="1:9" s="48" customFormat="1" ht="12.75" customHeight="1">
      <c r="A199" s="16"/>
      <c r="B199" s="44">
        <v>9</v>
      </c>
      <c r="C199" s="40" t="s">
        <v>283</v>
      </c>
      <c r="D199" s="22"/>
      <c r="E199" s="22"/>
      <c r="F199" s="22">
        <v>50590</v>
      </c>
      <c r="G199" s="22">
        <v>67890</v>
      </c>
      <c r="H199" s="22">
        <v>77955</v>
      </c>
      <c r="I199" s="303">
        <f t="shared" si="14"/>
        <v>1.148254529385771</v>
      </c>
    </row>
    <row r="200" spans="1:9" s="48" customFormat="1" ht="12.75" customHeight="1">
      <c r="A200" s="16"/>
      <c r="B200" s="44">
        <v>10</v>
      </c>
      <c r="C200" s="40" t="s">
        <v>284</v>
      </c>
      <c r="D200" s="22"/>
      <c r="E200" s="22"/>
      <c r="F200" s="22">
        <v>6000</v>
      </c>
      <c r="G200" s="22">
        <v>6000</v>
      </c>
      <c r="H200" s="22">
        <v>2651</v>
      </c>
      <c r="I200" s="303">
        <f t="shared" si="14"/>
        <v>0.44183333333333336</v>
      </c>
    </row>
    <row r="201" spans="1:9" s="48" customFormat="1" ht="12.75" customHeight="1">
      <c r="A201" s="16"/>
      <c r="B201" s="44">
        <v>11</v>
      </c>
      <c r="C201" s="40" t="s">
        <v>285</v>
      </c>
      <c r="D201" s="22"/>
      <c r="E201" s="22"/>
      <c r="F201" s="22">
        <v>35000</v>
      </c>
      <c r="G201" s="22">
        <v>14200</v>
      </c>
      <c r="H201" s="22">
        <v>13831</v>
      </c>
      <c r="I201" s="303">
        <f t="shared" si="14"/>
        <v>0.9740140845070423</v>
      </c>
    </row>
    <row r="202" spans="1:9" s="48" customFormat="1" ht="12.75" customHeight="1">
      <c r="A202" s="16"/>
      <c r="B202" s="44">
        <v>12</v>
      </c>
      <c r="C202" s="40" t="s">
        <v>286</v>
      </c>
      <c r="D202" s="20">
        <v>2</v>
      </c>
      <c r="E202" s="20">
        <v>2</v>
      </c>
      <c r="F202" s="22">
        <f>SUM(F203:F207)</f>
        <v>15000</v>
      </c>
      <c r="G202" s="22">
        <f>SUM(G203:G207)</f>
        <v>15000</v>
      </c>
      <c r="H202" s="22">
        <f>SUM(H203:H207)</f>
        <v>16045</v>
      </c>
      <c r="I202" s="303">
        <f t="shared" si="14"/>
        <v>1.0696666666666668</v>
      </c>
    </row>
    <row r="203" spans="1:9" s="48" customFormat="1" ht="12.75" customHeight="1">
      <c r="A203" s="16"/>
      <c r="B203" s="21"/>
      <c r="C203" s="16" t="s">
        <v>277</v>
      </c>
      <c r="D203" s="20"/>
      <c r="E203" s="20"/>
      <c r="F203" s="20">
        <v>2688</v>
      </c>
      <c r="G203" s="20">
        <v>2688</v>
      </c>
      <c r="H203" s="20">
        <v>4627</v>
      </c>
      <c r="I203" s="299">
        <f t="shared" si="14"/>
        <v>1.7213541666666667</v>
      </c>
    </row>
    <row r="204" spans="1:9" s="48" customFormat="1" ht="12.75" customHeight="1">
      <c r="A204" s="16"/>
      <c r="B204" s="21"/>
      <c r="C204" s="16" t="s">
        <v>278</v>
      </c>
      <c r="D204" s="20"/>
      <c r="E204" s="20"/>
      <c r="F204" s="20">
        <v>690</v>
      </c>
      <c r="G204" s="20">
        <v>690</v>
      </c>
      <c r="H204" s="20">
        <v>1367</v>
      </c>
      <c r="I204" s="299">
        <f t="shared" si="14"/>
        <v>1.981159420289855</v>
      </c>
    </row>
    <row r="205" spans="1:9" s="48" customFormat="1" ht="12.75" customHeight="1">
      <c r="A205" s="16"/>
      <c r="B205" s="21"/>
      <c r="C205" s="16" t="s">
        <v>279</v>
      </c>
      <c r="D205" s="20"/>
      <c r="E205" s="20"/>
      <c r="F205" s="20">
        <v>39</v>
      </c>
      <c r="G205" s="20">
        <v>39</v>
      </c>
      <c r="H205" s="20">
        <v>79</v>
      </c>
      <c r="I205" s="299">
        <f t="shared" si="14"/>
        <v>2.0256410256410255</v>
      </c>
    </row>
    <row r="206" spans="1:9" s="48" customFormat="1" ht="12.75" customHeight="1">
      <c r="A206" s="16"/>
      <c r="B206" s="21"/>
      <c r="C206" s="16" t="s">
        <v>280</v>
      </c>
      <c r="D206" s="20"/>
      <c r="E206" s="20"/>
      <c r="F206" s="20">
        <v>71</v>
      </c>
      <c r="G206" s="20">
        <v>71</v>
      </c>
      <c r="H206" s="20">
        <v>113</v>
      </c>
      <c r="I206" s="299">
        <f t="shared" si="14"/>
        <v>1.591549295774648</v>
      </c>
    </row>
    <row r="207" spans="1:9" s="48" customFormat="1" ht="12.75" customHeight="1">
      <c r="A207" s="16"/>
      <c r="B207" s="21"/>
      <c r="C207" s="16" t="s">
        <v>281</v>
      </c>
      <c r="D207" s="20"/>
      <c r="E207" s="20"/>
      <c r="F207" s="20">
        <v>11512</v>
      </c>
      <c r="G207" s="20">
        <v>11512</v>
      </c>
      <c r="H207" s="20">
        <v>9859</v>
      </c>
      <c r="I207" s="299">
        <f t="shared" si="14"/>
        <v>0.856410701876303</v>
      </c>
    </row>
    <row r="208" spans="1:9" s="48" customFormat="1" ht="12.75" customHeight="1">
      <c r="A208" s="16"/>
      <c r="B208" s="44">
        <v>13</v>
      </c>
      <c r="C208" s="40" t="s">
        <v>464</v>
      </c>
      <c r="D208" s="20">
        <v>2</v>
      </c>
      <c r="E208" s="20">
        <v>2</v>
      </c>
      <c r="F208" s="22">
        <f>SUM(F209:F213)</f>
        <v>2019</v>
      </c>
      <c r="G208" s="22">
        <f>SUM(G209:G213)</f>
        <v>2019</v>
      </c>
      <c r="H208" s="22">
        <f>SUM(H209:H213)</f>
        <v>351</v>
      </c>
      <c r="I208" s="303">
        <f t="shared" si="14"/>
        <v>0.1738484398216939</v>
      </c>
    </row>
    <row r="209" spans="1:9" s="48" customFormat="1" ht="12.75" customHeight="1">
      <c r="A209" s="16"/>
      <c r="B209" s="21"/>
      <c r="C209" s="16" t="s">
        <v>277</v>
      </c>
      <c r="F209" s="20">
        <v>1500</v>
      </c>
      <c r="G209" s="20">
        <v>1500</v>
      </c>
      <c r="H209" s="20">
        <v>239</v>
      </c>
      <c r="I209" s="299">
        <f t="shared" si="14"/>
        <v>0.15933333333333333</v>
      </c>
    </row>
    <row r="210" spans="1:9" s="48" customFormat="1" ht="12.75" customHeight="1">
      <c r="A210" s="16"/>
      <c r="B210" s="21"/>
      <c r="C210" s="16" t="s">
        <v>278</v>
      </c>
      <c r="D210" s="20"/>
      <c r="E210" s="20"/>
      <c r="F210" s="20">
        <v>435</v>
      </c>
      <c r="G210" s="20">
        <v>435</v>
      </c>
      <c r="H210" s="20">
        <v>69</v>
      </c>
      <c r="I210" s="299">
        <f t="shared" si="14"/>
        <v>0.15862068965517243</v>
      </c>
    </row>
    <row r="211" spans="1:9" s="48" customFormat="1" ht="12.75" customHeight="1">
      <c r="A211" s="16"/>
      <c r="B211" s="21"/>
      <c r="C211" s="16" t="s">
        <v>279</v>
      </c>
      <c r="D211" s="20"/>
      <c r="E211" s="20"/>
      <c r="F211" s="20">
        <v>39</v>
      </c>
      <c r="G211" s="20">
        <v>39</v>
      </c>
      <c r="H211" s="20">
        <v>4</v>
      </c>
      <c r="I211" s="299">
        <f t="shared" si="14"/>
        <v>0.10256410256410256</v>
      </c>
    </row>
    <row r="212" spans="1:9" s="48" customFormat="1" ht="12.75" customHeight="1">
      <c r="A212" s="16"/>
      <c r="B212" s="21"/>
      <c r="C212" s="16" t="s">
        <v>280</v>
      </c>
      <c r="D212" s="20"/>
      <c r="E212" s="20"/>
      <c r="F212" s="20">
        <v>45</v>
      </c>
      <c r="G212" s="20">
        <v>45</v>
      </c>
      <c r="H212" s="20">
        <v>7</v>
      </c>
      <c r="I212" s="299">
        <f t="shared" si="14"/>
        <v>0.15555555555555556</v>
      </c>
    </row>
    <row r="213" spans="1:9" s="48" customFormat="1" ht="12.75" customHeight="1">
      <c r="A213" s="16"/>
      <c r="B213" s="21"/>
      <c r="C213" s="16" t="s">
        <v>281</v>
      </c>
      <c r="D213" s="20"/>
      <c r="E213" s="20"/>
      <c r="F213" s="20"/>
      <c r="G213" s="20"/>
      <c r="H213" s="20">
        <v>32</v>
      </c>
      <c r="I213" s="299"/>
    </row>
    <row r="214" spans="1:9" s="48" customFormat="1" ht="12.75" customHeight="1">
      <c r="A214" s="16"/>
      <c r="B214" s="44">
        <v>14</v>
      </c>
      <c r="C214" s="40" t="s">
        <v>465</v>
      </c>
      <c r="D214" s="20">
        <v>5</v>
      </c>
      <c r="E214" s="20">
        <v>5</v>
      </c>
      <c r="F214" s="22">
        <f>SUM(F215:F219)</f>
        <v>7157</v>
      </c>
      <c r="G214" s="22">
        <f>SUM(G215:G219)</f>
        <v>7773</v>
      </c>
      <c r="H214" s="22">
        <f>SUM(H215:H219)</f>
        <v>4164</v>
      </c>
      <c r="I214" s="303">
        <f>SUM(H214/G214)</f>
        <v>0.5357005017367812</v>
      </c>
    </row>
    <row r="215" spans="1:9" s="48" customFormat="1" ht="12.75" customHeight="1">
      <c r="A215" s="16"/>
      <c r="B215" s="21"/>
      <c r="C215" s="16" t="s">
        <v>277</v>
      </c>
      <c r="F215" s="20">
        <v>5347</v>
      </c>
      <c r="G215" s="20">
        <v>5807</v>
      </c>
      <c r="H215" s="20">
        <v>3085</v>
      </c>
      <c r="I215" s="299">
        <f>SUM(H215/G215)</f>
        <v>0.5312553814361977</v>
      </c>
    </row>
    <row r="216" spans="1:9" s="48" customFormat="1" ht="12.75" customHeight="1">
      <c r="A216" s="16"/>
      <c r="B216" s="21"/>
      <c r="C216" s="16" t="s">
        <v>278</v>
      </c>
      <c r="D216" s="20"/>
      <c r="E216" s="20"/>
      <c r="F216" s="20">
        <v>1552</v>
      </c>
      <c r="G216" s="20">
        <v>1685</v>
      </c>
      <c r="H216" s="20">
        <v>907</v>
      </c>
      <c r="I216" s="299">
        <f t="shared" si="14"/>
        <v>0.5382789317507418</v>
      </c>
    </row>
    <row r="217" spans="1:9" s="48" customFormat="1" ht="12.75" customHeight="1">
      <c r="A217" s="16"/>
      <c r="B217" s="21"/>
      <c r="C217" s="16" t="s">
        <v>279</v>
      </c>
      <c r="D217" s="20"/>
      <c r="E217" s="20"/>
      <c r="F217" s="20">
        <v>98</v>
      </c>
      <c r="G217" s="20">
        <v>107</v>
      </c>
      <c r="H217" s="20">
        <v>81</v>
      </c>
      <c r="I217" s="299">
        <f t="shared" si="14"/>
        <v>0.7570093457943925</v>
      </c>
    </row>
    <row r="218" spans="1:9" s="48" customFormat="1" ht="12.75" customHeight="1">
      <c r="A218" s="16"/>
      <c r="B218" s="21"/>
      <c r="C218" s="16" t="s">
        <v>280</v>
      </c>
      <c r="D218" s="20"/>
      <c r="E218" s="20"/>
      <c r="F218" s="20">
        <v>160</v>
      </c>
      <c r="G218" s="20">
        <v>174</v>
      </c>
      <c r="H218" s="20">
        <v>91</v>
      </c>
      <c r="I218" s="299">
        <f t="shared" si="14"/>
        <v>0.5229885057471264</v>
      </c>
    </row>
    <row r="219" spans="1:9" s="48" customFormat="1" ht="12.75" customHeight="1">
      <c r="A219" s="16"/>
      <c r="B219" s="21"/>
      <c r="C219" s="16" t="s">
        <v>281</v>
      </c>
      <c r="D219" s="20"/>
      <c r="E219" s="20"/>
      <c r="F219" s="20"/>
      <c r="G219" s="20"/>
      <c r="H219" s="20"/>
      <c r="I219" s="299"/>
    </row>
    <row r="220" spans="1:9" s="48" customFormat="1" ht="12.75">
      <c r="A220" s="599" t="s">
        <v>541</v>
      </c>
      <c r="B220" s="598"/>
      <c r="C220" s="74" t="s">
        <v>402</v>
      </c>
      <c r="D220" s="178">
        <v>9</v>
      </c>
      <c r="E220" s="178">
        <v>9</v>
      </c>
      <c r="F220" s="178">
        <f>F191+F192+F193+F194+F195+F196+F197+F198+F199+F200+F201+F202+F208+F214</f>
        <v>407846</v>
      </c>
      <c r="G220" s="178">
        <f>G191+G192+G193+G194+G195+G196+G197+G198+G199+G200+G201+G202+G208+G214</f>
        <v>374949</v>
      </c>
      <c r="H220" s="178">
        <f>H191+H192+H193+H194+H195+H196+H197+H198+H199+H200+H201+H202+H208+H214</f>
        <v>384905</v>
      </c>
      <c r="I220" s="298">
        <f>SUM(H220/G220)</f>
        <v>1.02655294453379</v>
      </c>
    </row>
    <row r="221" spans="1:9" s="49" customFormat="1" ht="12.75" customHeight="1">
      <c r="A221" s="29">
        <v>5</v>
      </c>
      <c r="B221" s="28"/>
      <c r="C221" s="29" t="s">
        <v>287</v>
      </c>
      <c r="D221" s="34">
        <v>90</v>
      </c>
      <c r="E221" s="34">
        <v>90</v>
      </c>
      <c r="F221" s="34">
        <f>SUM(F222:F227)</f>
        <v>483105</v>
      </c>
      <c r="G221" s="34">
        <f>SUM(G222:G227)</f>
        <v>530456</v>
      </c>
      <c r="H221" s="34">
        <f>SUM(H222:H227)</f>
        <v>490841</v>
      </c>
      <c r="I221" s="303">
        <f t="shared" si="14"/>
        <v>0.9253189708477235</v>
      </c>
    </row>
    <row r="222" spans="1:9" s="48" customFormat="1" ht="12.75" customHeight="1">
      <c r="A222" s="16"/>
      <c r="B222" s="21"/>
      <c r="C222" s="16" t="s">
        <v>277</v>
      </c>
      <c r="D222" s="20"/>
      <c r="E222" s="20"/>
      <c r="F222" s="20">
        <v>278152</v>
      </c>
      <c r="G222" s="20">
        <v>286030</v>
      </c>
      <c r="H222" s="20">
        <v>257297</v>
      </c>
      <c r="I222" s="299">
        <f>SUM(H222/G222)</f>
        <v>0.8995455022200468</v>
      </c>
    </row>
    <row r="223" spans="1:9" s="48" customFormat="1" ht="12.75" customHeight="1">
      <c r="A223" s="16"/>
      <c r="B223" s="21"/>
      <c r="C223" s="16" t="s">
        <v>278</v>
      </c>
      <c r="D223" s="20"/>
      <c r="E223" s="20"/>
      <c r="F223" s="20">
        <v>75800</v>
      </c>
      <c r="G223" s="20">
        <v>77485</v>
      </c>
      <c r="H223" s="20">
        <v>69086</v>
      </c>
      <c r="I223" s="299">
        <f aca="true" t="shared" si="15" ref="I223:I248">SUM(H223/G223)</f>
        <v>0.8916048267406594</v>
      </c>
    </row>
    <row r="224" spans="1:9" s="48" customFormat="1" ht="12.75" customHeight="1">
      <c r="A224" s="16"/>
      <c r="B224" s="21"/>
      <c r="C224" s="16" t="s">
        <v>279</v>
      </c>
      <c r="D224" s="20"/>
      <c r="E224" s="20"/>
      <c r="F224" s="20">
        <v>1512</v>
      </c>
      <c r="G224" s="20">
        <v>2113</v>
      </c>
      <c r="H224" s="20">
        <v>2112</v>
      </c>
      <c r="I224" s="299">
        <f t="shared" si="15"/>
        <v>0.9995267392333176</v>
      </c>
    </row>
    <row r="225" spans="1:9" s="48" customFormat="1" ht="12.75" customHeight="1">
      <c r="A225" s="16"/>
      <c r="B225" s="21"/>
      <c r="C225" s="16" t="s">
        <v>280</v>
      </c>
      <c r="D225" s="20"/>
      <c r="E225" s="20"/>
      <c r="F225" s="20">
        <v>8059</v>
      </c>
      <c r="G225" s="20">
        <v>8259</v>
      </c>
      <c r="H225" s="20">
        <v>5788</v>
      </c>
      <c r="I225" s="299">
        <f t="shared" si="15"/>
        <v>0.7008112362271461</v>
      </c>
    </row>
    <row r="226" spans="1:9" s="48" customFormat="1" ht="12.75" customHeight="1">
      <c r="A226" s="16"/>
      <c r="B226" s="21"/>
      <c r="C226" s="16" t="s">
        <v>281</v>
      </c>
      <c r="D226" s="20"/>
      <c r="E226" s="20"/>
      <c r="F226" s="20">
        <v>119582</v>
      </c>
      <c r="G226" s="20">
        <v>153719</v>
      </c>
      <c r="H226" s="20">
        <v>153708</v>
      </c>
      <c r="I226" s="299">
        <f t="shared" si="15"/>
        <v>0.9999284408563678</v>
      </c>
    </row>
    <row r="227" spans="1:9" s="48" customFormat="1" ht="12.75" customHeight="1">
      <c r="A227" s="16"/>
      <c r="B227" s="21"/>
      <c r="C227" s="16" t="s">
        <v>723</v>
      </c>
      <c r="D227" s="20"/>
      <c r="E227" s="20"/>
      <c r="F227" s="20"/>
      <c r="G227" s="20">
        <v>2850</v>
      </c>
      <c r="H227" s="20">
        <v>2850</v>
      </c>
      <c r="I227" s="299">
        <f t="shared" si="15"/>
        <v>1</v>
      </c>
    </row>
    <row r="228" spans="1:9" s="48" customFormat="1" ht="12.75" customHeight="1">
      <c r="A228" s="40">
        <v>6</v>
      </c>
      <c r="B228" s="44"/>
      <c r="C228" s="40" t="s">
        <v>288</v>
      </c>
      <c r="D228" s="22"/>
      <c r="E228" s="22"/>
      <c r="F228" s="22">
        <f>SUM(F229:F230)</f>
        <v>149801</v>
      </c>
      <c r="G228" s="22">
        <f>SUM(G229:G230)</f>
        <v>127119</v>
      </c>
      <c r="H228" s="22">
        <f>SUM(H229:H230)</f>
        <v>88344</v>
      </c>
      <c r="I228" s="303">
        <f>SUM(H228/G228)</f>
        <v>0.6949708540816085</v>
      </c>
    </row>
    <row r="229" spans="1:9" s="48" customFormat="1" ht="12.75" customHeight="1">
      <c r="A229" s="40"/>
      <c r="B229" s="44"/>
      <c r="C229" s="16" t="s">
        <v>466</v>
      </c>
      <c r="D229" s="22"/>
      <c r="E229" s="22"/>
      <c r="F229" s="20">
        <v>148241</v>
      </c>
      <c r="G229" s="20">
        <v>123759</v>
      </c>
      <c r="H229" s="20">
        <v>84962</v>
      </c>
      <c r="I229" s="299">
        <f t="shared" si="15"/>
        <v>0.6865116880388497</v>
      </c>
    </row>
    <row r="230" spans="1:9" s="48" customFormat="1" ht="12.75" customHeight="1">
      <c r="A230" s="40"/>
      <c r="B230" s="44"/>
      <c r="C230" s="16" t="s">
        <v>467</v>
      </c>
      <c r="D230" s="22"/>
      <c r="E230" s="22"/>
      <c r="F230" s="20">
        <v>1560</v>
      </c>
      <c r="G230" s="20">
        <v>3360</v>
      </c>
      <c r="H230" s="20">
        <v>3382</v>
      </c>
      <c r="I230" s="299">
        <f t="shared" si="15"/>
        <v>1.006547619047619</v>
      </c>
    </row>
    <row r="231" spans="1:9" s="48" customFormat="1" ht="12.75" customHeight="1">
      <c r="A231" s="40">
        <v>7</v>
      </c>
      <c r="B231" s="44"/>
      <c r="C231" s="40" t="s">
        <v>468</v>
      </c>
      <c r="D231" s="22"/>
      <c r="E231" s="22"/>
      <c r="F231" s="22">
        <f>SUM(F232:F236)</f>
        <v>19300</v>
      </c>
      <c r="G231" s="22">
        <f>SUM(G232:G236)</f>
        <v>24949</v>
      </c>
      <c r="H231" s="22">
        <f>SUM(H232:H236)</f>
        <v>6831</v>
      </c>
      <c r="I231" s="303">
        <f>SUM(H231/G231)</f>
        <v>0.2737985490400417</v>
      </c>
    </row>
    <row r="232" spans="1:9" s="48" customFormat="1" ht="12.75" customHeight="1">
      <c r="A232" s="40"/>
      <c r="B232" s="44"/>
      <c r="C232" s="16" t="s">
        <v>277</v>
      </c>
      <c r="D232" s="22"/>
      <c r="E232" s="22"/>
      <c r="F232" s="20">
        <v>326</v>
      </c>
      <c r="G232" s="20">
        <v>1980</v>
      </c>
      <c r="H232" s="20">
        <v>1654</v>
      </c>
      <c r="I232" s="299">
        <f t="shared" si="15"/>
        <v>0.8353535353535354</v>
      </c>
    </row>
    <row r="233" spans="1:9" s="48" customFormat="1" ht="12.75" customHeight="1">
      <c r="A233" s="40"/>
      <c r="B233" s="44"/>
      <c r="C233" s="16" t="s">
        <v>278</v>
      </c>
      <c r="D233" s="22"/>
      <c r="E233" s="22"/>
      <c r="F233" s="20">
        <v>94</v>
      </c>
      <c r="G233" s="20">
        <v>94</v>
      </c>
      <c r="H233" s="20"/>
      <c r="I233" s="299">
        <f t="shared" si="15"/>
        <v>0</v>
      </c>
    </row>
    <row r="234" spans="1:9" s="48" customFormat="1" ht="12.75" customHeight="1">
      <c r="A234" s="40"/>
      <c r="B234" s="44"/>
      <c r="C234" s="16" t="s">
        <v>279</v>
      </c>
      <c r="D234" s="22"/>
      <c r="E234" s="22"/>
      <c r="F234" s="20">
        <v>10</v>
      </c>
      <c r="G234" s="20">
        <v>10</v>
      </c>
      <c r="H234" s="20"/>
      <c r="I234" s="299">
        <f t="shared" si="15"/>
        <v>0</v>
      </c>
    </row>
    <row r="235" spans="1:9" s="48" customFormat="1" ht="12.75" customHeight="1">
      <c r="A235" s="40"/>
      <c r="B235" s="44"/>
      <c r="C235" s="16" t="s">
        <v>280</v>
      </c>
      <c r="D235" s="22"/>
      <c r="E235" s="22"/>
      <c r="F235" s="20"/>
      <c r="G235" s="20"/>
      <c r="H235" s="20"/>
      <c r="I235" s="299"/>
    </row>
    <row r="236" spans="1:9" s="48" customFormat="1" ht="12.75" customHeight="1">
      <c r="A236" s="40"/>
      <c r="B236" s="44"/>
      <c r="C236" s="16" t="s">
        <v>281</v>
      </c>
      <c r="D236" s="22"/>
      <c r="E236" s="22"/>
      <c r="F236" s="20">
        <v>18870</v>
      </c>
      <c r="G236" s="20">
        <v>22865</v>
      </c>
      <c r="H236" s="20">
        <v>5177</v>
      </c>
      <c r="I236" s="299">
        <f t="shared" si="15"/>
        <v>0.22641591952766238</v>
      </c>
    </row>
    <row r="237" spans="1:9" s="48" customFormat="1" ht="12.75" customHeight="1">
      <c r="A237" s="40">
        <v>8</v>
      </c>
      <c r="B237" s="44"/>
      <c r="C237" s="40" t="s">
        <v>289</v>
      </c>
      <c r="D237" s="22"/>
      <c r="E237" s="22"/>
      <c r="F237" s="22">
        <f>SUM(F238:F242)</f>
        <v>0</v>
      </c>
      <c r="G237" s="22">
        <f>SUM(G238:G242)</f>
        <v>830</v>
      </c>
      <c r="H237" s="22">
        <f>SUM(H238:H242)</f>
        <v>1793</v>
      </c>
      <c r="I237" s="559">
        <f t="shared" si="15"/>
        <v>2.1602409638554216</v>
      </c>
    </row>
    <row r="238" spans="1:9" s="48" customFormat="1" ht="12.75" customHeight="1">
      <c r="A238" s="40"/>
      <c r="B238" s="44"/>
      <c r="C238" s="16" t="s">
        <v>277</v>
      </c>
      <c r="D238" s="20"/>
      <c r="E238" s="20"/>
      <c r="F238" s="20"/>
      <c r="G238" s="20">
        <v>190</v>
      </c>
      <c r="H238" s="20">
        <v>190</v>
      </c>
      <c r="I238" s="299">
        <f t="shared" si="15"/>
        <v>1</v>
      </c>
    </row>
    <row r="239" spans="1:9" s="48" customFormat="1" ht="12.75" customHeight="1">
      <c r="A239" s="40"/>
      <c r="B239" s="44"/>
      <c r="C239" s="16" t="s">
        <v>278</v>
      </c>
      <c r="D239" s="20"/>
      <c r="E239" s="20"/>
      <c r="F239" s="20"/>
      <c r="G239" s="20">
        <v>34</v>
      </c>
      <c r="H239" s="20">
        <v>34</v>
      </c>
      <c r="I239" s="299">
        <f t="shared" si="15"/>
        <v>1</v>
      </c>
    </row>
    <row r="240" spans="1:9" s="48" customFormat="1" ht="12.75" customHeight="1">
      <c r="A240" s="40"/>
      <c r="B240" s="44"/>
      <c r="C240" s="16" t="s">
        <v>279</v>
      </c>
      <c r="D240" s="20"/>
      <c r="E240" s="20"/>
      <c r="F240" s="20"/>
      <c r="G240" s="20">
        <v>6</v>
      </c>
      <c r="H240" s="20">
        <v>7</v>
      </c>
      <c r="I240" s="299">
        <f t="shared" si="15"/>
        <v>1.1666666666666667</v>
      </c>
    </row>
    <row r="241" spans="1:9" s="48" customFormat="1" ht="12.75" customHeight="1">
      <c r="A241" s="40"/>
      <c r="B241" s="44"/>
      <c r="C241" s="16" t="s">
        <v>280</v>
      </c>
      <c r="D241" s="20"/>
      <c r="E241" s="20"/>
      <c r="F241" s="20"/>
      <c r="G241" s="20"/>
      <c r="H241" s="20"/>
      <c r="I241" s="299"/>
    </row>
    <row r="242" spans="1:9" s="48" customFormat="1" ht="12.75" customHeight="1">
      <c r="A242" s="40"/>
      <c r="B242" s="44"/>
      <c r="C242" s="16" t="s">
        <v>281</v>
      </c>
      <c r="D242" s="20"/>
      <c r="E242" s="20"/>
      <c r="F242" s="20"/>
      <c r="G242" s="20">
        <v>600</v>
      </c>
      <c r="H242" s="20">
        <v>1562</v>
      </c>
      <c r="I242" s="299">
        <f t="shared" si="15"/>
        <v>2.6033333333333335</v>
      </c>
    </row>
    <row r="243" spans="1:9" s="48" customFormat="1" ht="12.75" customHeight="1">
      <c r="A243" s="40">
        <v>9</v>
      </c>
      <c r="B243" s="44"/>
      <c r="C243" s="40" t="s">
        <v>429</v>
      </c>
      <c r="D243" s="22"/>
      <c r="E243" s="22"/>
      <c r="F243" s="22">
        <f>SUM(F244:F249)</f>
        <v>5000</v>
      </c>
      <c r="G243" s="22">
        <f>SUM(G244:G249)</f>
        <v>5000</v>
      </c>
      <c r="H243" s="22">
        <f>SUM(H244:H249)</f>
        <v>2428</v>
      </c>
      <c r="I243" s="303">
        <f>SUM(H243/G243)</f>
        <v>0.4856</v>
      </c>
    </row>
    <row r="244" spans="1:9" s="48" customFormat="1" ht="12.75" customHeight="1">
      <c r="A244" s="16"/>
      <c r="B244" s="21"/>
      <c r="C244" s="16" t="s">
        <v>277</v>
      </c>
      <c r="D244" s="20"/>
      <c r="E244" s="20"/>
      <c r="F244" s="20">
        <v>500</v>
      </c>
      <c r="G244" s="20">
        <v>500</v>
      </c>
      <c r="H244" s="20"/>
      <c r="I244" s="299">
        <f t="shared" si="15"/>
        <v>0</v>
      </c>
    </row>
    <row r="245" spans="1:9" s="48" customFormat="1" ht="12.75" customHeight="1">
      <c r="A245" s="16"/>
      <c r="B245" s="21"/>
      <c r="C245" s="16" t="s">
        <v>278</v>
      </c>
      <c r="D245" s="20"/>
      <c r="E245" s="20"/>
      <c r="F245" s="20">
        <v>145</v>
      </c>
      <c r="G245" s="20">
        <v>145</v>
      </c>
      <c r="H245" s="20"/>
      <c r="I245" s="299">
        <f t="shared" si="15"/>
        <v>0</v>
      </c>
    </row>
    <row r="246" spans="1:9" s="48" customFormat="1" ht="12.75" customHeight="1">
      <c r="A246" s="16"/>
      <c r="B246" s="21"/>
      <c r="C246" s="16" t="s">
        <v>279</v>
      </c>
      <c r="D246" s="20"/>
      <c r="E246" s="20"/>
      <c r="F246" s="20">
        <v>15</v>
      </c>
      <c r="G246" s="20">
        <v>15</v>
      </c>
      <c r="H246" s="20"/>
      <c r="I246" s="299">
        <f t="shared" si="15"/>
        <v>0</v>
      </c>
    </row>
    <row r="247" spans="1:9" s="48" customFormat="1" ht="12.75" customHeight="1">
      <c r="A247" s="16"/>
      <c r="B247" s="21"/>
      <c r="C247" s="16" t="s">
        <v>280</v>
      </c>
      <c r="D247" s="20"/>
      <c r="E247" s="20"/>
      <c r="F247" s="20">
        <v>0</v>
      </c>
      <c r="G247" s="20"/>
      <c r="H247" s="20"/>
      <c r="I247" s="299"/>
    </row>
    <row r="248" spans="1:9" s="48" customFormat="1" ht="12.75" customHeight="1">
      <c r="A248" s="16"/>
      <c r="B248" s="21"/>
      <c r="C248" s="16" t="s">
        <v>281</v>
      </c>
      <c r="D248" s="20"/>
      <c r="E248" s="20"/>
      <c r="F248" s="20">
        <v>4340</v>
      </c>
      <c r="G248" s="20">
        <v>3890</v>
      </c>
      <c r="H248" s="20">
        <v>1978</v>
      </c>
      <c r="I248" s="299">
        <f t="shared" si="15"/>
        <v>0.5084832904884319</v>
      </c>
    </row>
    <row r="249" spans="1:9" s="48" customFormat="1" ht="12.75" customHeight="1">
      <c r="A249" s="16"/>
      <c r="B249" s="21"/>
      <c r="C249" s="16" t="s">
        <v>382</v>
      </c>
      <c r="D249" s="20"/>
      <c r="E249" s="20"/>
      <c r="F249" s="20"/>
      <c r="G249" s="20">
        <v>450</v>
      </c>
      <c r="H249" s="20">
        <v>450</v>
      </c>
      <c r="I249" s="299"/>
    </row>
    <row r="250" spans="1:9" s="48" customFormat="1" ht="12.75">
      <c r="A250" s="599" t="s">
        <v>531</v>
      </c>
      <c r="B250" s="604"/>
      <c r="C250" s="74" t="s">
        <v>402</v>
      </c>
      <c r="D250" s="178">
        <v>90</v>
      </c>
      <c r="E250" s="178">
        <v>90</v>
      </c>
      <c r="F250" s="178">
        <f>(F221+F228+F231+F237+F243)</f>
        <v>657206</v>
      </c>
      <c r="G250" s="178">
        <f>(G221+G228+G231+G237+G243)</f>
        <v>688354</v>
      </c>
      <c r="H250" s="178">
        <f>(H221+H228+H231+H237+H243)</f>
        <v>590237</v>
      </c>
      <c r="I250" s="298">
        <f>SUM(H250/G250)</f>
        <v>0.8574614224657662</v>
      </c>
    </row>
    <row r="251" spans="1:9" s="48" customFormat="1" ht="12.75" customHeight="1">
      <c r="A251" s="40">
        <v>10</v>
      </c>
      <c r="B251" s="44"/>
      <c r="C251" s="40" t="s">
        <v>290</v>
      </c>
      <c r="D251" s="22"/>
      <c r="E251" s="22"/>
      <c r="F251" s="22"/>
      <c r="G251" s="22"/>
      <c r="H251" s="22"/>
      <c r="I251" s="22"/>
    </row>
    <row r="252" spans="1:9" s="48" customFormat="1" ht="12.75" customHeight="1">
      <c r="A252" s="40">
        <v>11</v>
      </c>
      <c r="B252" s="44"/>
      <c r="C252" s="40" t="s">
        <v>530</v>
      </c>
      <c r="D252" s="22"/>
      <c r="E252" s="22"/>
      <c r="F252" s="22"/>
      <c r="G252" s="22"/>
      <c r="H252" s="22"/>
      <c r="I252" s="22"/>
    </row>
    <row r="253" spans="1:9" s="48" customFormat="1" ht="12.75" customHeight="1">
      <c r="A253" s="40">
        <v>12</v>
      </c>
      <c r="B253" s="44"/>
      <c r="C253" s="40" t="s">
        <v>291</v>
      </c>
      <c r="D253" s="22"/>
      <c r="E253" s="22"/>
      <c r="F253" s="22">
        <f>SUM(F254:F257)</f>
        <v>672</v>
      </c>
      <c r="G253" s="22">
        <f>SUM(G254:G257)</f>
        <v>912</v>
      </c>
      <c r="H253" s="22">
        <f>SUM(H254:H257)</f>
        <v>862</v>
      </c>
      <c r="I253" s="303">
        <f>SUM(H253/G253)</f>
        <v>0.9451754385964912</v>
      </c>
    </row>
    <row r="254" spans="1:9" s="48" customFormat="1" ht="12.75" customHeight="1">
      <c r="A254" s="16"/>
      <c r="B254" s="21"/>
      <c r="C254" s="16" t="s">
        <v>277</v>
      </c>
      <c r="D254" s="20"/>
      <c r="E254" s="20"/>
      <c r="F254" s="20">
        <v>9</v>
      </c>
      <c r="G254" s="20">
        <v>99</v>
      </c>
      <c r="H254" s="20">
        <v>36</v>
      </c>
      <c r="I254" s="299">
        <f>SUM(H254/G254)</f>
        <v>0.36363636363636365</v>
      </c>
    </row>
    <row r="255" spans="1:9" s="48" customFormat="1" ht="12.75" customHeight="1">
      <c r="A255" s="16"/>
      <c r="B255" s="21"/>
      <c r="C255" s="16" t="s">
        <v>278</v>
      </c>
      <c r="D255" s="20"/>
      <c r="E255" s="20"/>
      <c r="F255" s="20"/>
      <c r="G255" s="20"/>
      <c r="H255" s="20">
        <v>3</v>
      </c>
      <c r="I255" s="299"/>
    </row>
    <row r="256" spans="1:9" s="48" customFormat="1" ht="12.75" customHeight="1">
      <c r="A256" s="16"/>
      <c r="B256" s="21"/>
      <c r="C256" s="16" t="s">
        <v>279</v>
      </c>
      <c r="D256" s="20"/>
      <c r="E256" s="20"/>
      <c r="F256" s="216"/>
      <c r="G256" s="216"/>
      <c r="I256" s="299"/>
    </row>
    <row r="257" spans="1:9" s="48" customFormat="1" ht="12.75" customHeight="1">
      <c r="A257" s="16"/>
      <c r="B257" s="21"/>
      <c r="C257" s="16" t="s">
        <v>281</v>
      </c>
      <c r="D257" s="20"/>
      <c r="E257" s="20"/>
      <c r="F257" s="20">
        <v>663</v>
      </c>
      <c r="G257" s="20">
        <v>813</v>
      </c>
      <c r="H257" s="20">
        <v>823</v>
      </c>
      <c r="I257" s="299">
        <f>SUM(H257/G257)</f>
        <v>1.01230012300123</v>
      </c>
    </row>
    <row r="258" spans="1:9" s="48" customFormat="1" ht="12.75" customHeight="1">
      <c r="A258" s="40">
        <v>13</v>
      </c>
      <c r="B258" s="44"/>
      <c r="C258" s="40" t="s">
        <v>292</v>
      </c>
      <c r="D258" s="22"/>
      <c r="E258" s="22"/>
      <c r="F258" s="22">
        <f>SUM(F259:F264)</f>
        <v>1280</v>
      </c>
      <c r="G258" s="22">
        <f>SUM(G259:G264)</f>
        <v>1280</v>
      </c>
      <c r="H258" s="22">
        <f>SUM(H259:H264)</f>
        <v>1294</v>
      </c>
      <c r="I258" s="303">
        <f>SUM(H258/G258)</f>
        <v>1.0109375</v>
      </c>
    </row>
    <row r="259" spans="1:9" s="48" customFormat="1" ht="12.75" customHeight="1">
      <c r="A259" s="16"/>
      <c r="B259" s="21"/>
      <c r="C259" s="16" t="s">
        <v>277</v>
      </c>
      <c r="D259" s="20"/>
      <c r="E259" s="20"/>
      <c r="F259" s="20"/>
      <c r="G259" s="20"/>
      <c r="H259" s="20">
        <v>25</v>
      </c>
      <c r="I259" s="299"/>
    </row>
    <row r="260" spans="1:9" s="48" customFormat="1" ht="12.75" customHeight="1">
      <c r="A260" s="16"/>
      <c r="B260" s="21"/>
      <c r="C260" s="16" t="s">
        <v>278</v>
      </c>
      <c r="D260" s="20"/>
      <c r="E260" s="20"/>
      <c r="F260" s="20"/>
      <c r="G260" s="20"/>
      <c r="H260" s="20"/>
      <c r="I260" s="299"/>
    </row>
    <row r="261" spans="1:9" s="48" customFormat="1" ht="12.75" customHeight="1">
      <c r="A261" s="16"/>
      <c r="B261" s="21"/>
      <c r="C261" s="16" t="s">
        <v>279</v>
      </c>
      <c r="D261" s="20"/>
      <c r="E261" s="20"/>
      <c r="F261" s="20"/>
      <c r="G261" s="20"/>
      <c r="H261" s="20"/>
      <c r="I261" s="299"/>
    </row>
    <row r="262" spans="1:9" s="48" customFormat="1" ht="12.75" customHeight="1">
      <c r="A262" s="16"/>
      <c r="B262" s="21"/>
      <c r="C262" s="16" t="s">
        <v>280</v>
      </c>
      <c r="D262" s="20"/>
      <c r="E262" s="20"/>
      <c r="F262" s="20"/>
      <c r="G262" s="20"/>
      <c r="H262" s="20"/>
      <c r="I262" s="299"/>
    </row>
    <row r="263" spans="1:9" s="48" customFormat="1" ht="12.75" customHeight="1">
      <c r="A263" s="16"/>
      <c r="B263" s="21"/>
      <c r="C263" s="16" t="s">
        <v>281</v>
      </c>
      <c r="D263" s="20"/>
      <c r="E263" s="20"/>
      <c r="F263" s="20">
        <v>1280</v>
      </c>
      <c r="G263" s="20">
        <v>1280</v>
      </c>
      <c r="H263" s="20">
        <v>1269</v>
      </c>
      <c r="I263" s="299">
        <f>SUM(H263/G263)</f>
        <v>0.99140625</v>
      </c>
    </row>
    <row r="264" spans="1:9" s="48" customFormat="1" ht="12.75" customHeight="1">
      <c r="A264" s="16"/>
      <c r="B264" s="21"/>
      <c r="C264" s="16" t="s">
        <v>382</v>
      </c>
      <c r="D264" s="20"/>
      <c r="E264" s="20"/>
      <c r="F264" s="20"/>
      <c r="G264" s="20"/>
      <c r="H264" s="20"/>
      <c r="I264" s="299"/>
    </row>
    <row r="265" spans="1:9" s="48" customFormat="1" ht="12.75" customHeight="1">
      <c r="A265" s="40">
        <v>14</v>
      </c>
      <c r="B265" s="44"/>
      <c r="C265" s="40" t="s">
        <v>293</v>
      </c>
      <c r="D265" s="22"/>
      <c r="E265" s="22"/>
      <c r="F265" s="22">
        <f>SUM(F266:F272)</f>
        <v>1280</v>
      </c>
      <c r="G265" s="22">
        <f>SUM(G266:G272)</f>
        <v>1466</v>
      </c>
      <c r="H265" s="22">
        <f>SUM(H266:H272)</f>
        <v>1589</v>
      </c>
      <c r="I265" s="303">
        <f>SUM(H265/G265)</f>
        <v>1.0839017735334242</v>
      </c>
    </row>
    <row r="266" spans="1:9" s="48" customFormat="1" ht="12.75" customHeight="1">
      <c r="A266" s="16"/>
      <c r="B266" s="21"/>
      <c r="C266" s="16" t="s">
        <v>277</v>
      </c>
      <c r="D266" s="20"/>
      <c r="E266" s="20"/>
      <c r="F266" s="20">
        <v>648</v>
      </c>
      <c r="G266" s="20">
        <v>706</v>
      </c>
      <c r="H266" s="20">
        <v>783</v>
      </c>
      <c r="I266" s="299">
        <f>SUM(H266/G266)</f>
        <v>1.1090651558073654</v>
      </c>
    </row>
    <row r="267" spans="1:9" s="48" customFormat="1" ht="12.75" customHeight="1">
      <c r="A267" s="16"/>
      <c r="B267" s="21"/>
      <c r="C267" s="16" t="s">
        <v>278</v>
      </c>
      <c r="D267" s="20"/>
      <c r="E267" s="20"/>
      <c r="F267" s="20">
        <v>188</v>
      </c>
      <c r="G267" s="20">
        <v>60</v>
      </c>
      <c r="H267" s="20">
        <v>54</v>
      </c>
      <c r="I267" s="299">
        <f>SUM(H267/G267)</f>
        <v>0.9</v>
      </c>
    </row>
    <row r="268" spans="1:9" s="48" customFormat="1" ht="12.75" customHeight="1">
      <c r="A268" s="16"/>
      <c r="B268" s="21"/>
      <c r="C268" s="16" t="s">
        <v>279</v>
      </c>
      <c r="D268" s="20"/>
      <c r="E268" s="20"/>
      <c r="F268" s="20">
        <v>19</v>
      </c>
      <c r="G268" s="20">
        <v>45</v>
      </c>
      <c r="H268" s="20">
        <v>45</v>
      </c>
      <c r="I268" s="299">
        <f>SUM(H268/G268)</f>
        <v>1</v>
      </c>
    </row>
    <row r="269" spans="1:9" s="48" customFormat="1" ht="12.75" customHeight="1">
      <c r="A269" s="16"/>
      <c r="B269" s="21"/>
      <c r="C269" s="16" t="s">
        <v>280</v>
      </c>
      <c r="D269" s="20"/>
      <c r="E269" s="20"/>
      <c r="F269" s="20">
        <v>0</v>
      </c>
      <c r="G269" s="20"/>
      <c r="H269" s="20"/>
      <c r="I269" s="299"/>
    </row>
    <row r="270" spans="1:9" s="48" customFormat="1" ht="12.75" customHeight="1">
      <c r="A270" s="16"/>
      <c r="B270" s="21"/>
      <c r="C270" s="16" t="s">
        <v>281</v>
      </c>
      <c r="D270" s="20"/>
      <c r="E270" s="20"/>
      <c r="F270" s="20">
        <v>425</v>
      </c>
      <c r="G270" s="20">
        <v>655</v>
      </c>
      <c r="H270" s="20">
        <v>707</v>
      </c>
      <c r="I270" s="299">
        <f>SUM(H270/G270)</f>
        <v>1.0793893129770993</v>
      </c>
    </row>
    <row r="271" spans="1:9" s="48" customFormat="1" ht="12.75" customHeight="1">
      <c r="A271" s="16"/>
      <c r="B271" s="21"/>
      <c r="C271" s="16" t="s">
        <v>382</v>
      </c>
      <c r="D271" s="20"/>
      <c r="E271" s="20"/>
      <c r="F271" s="20"/>
      <c r="G271" s="20"/>
      <c r="H271" s="20"/>
      <c r="I271" s="299"/>
    </row>
    <row r="272" spans="1:9" s="48" customFormat="1" ht="12.75" customHeight="1">
      <c r="A272" s="16"/>
      <c r="B272" s="21"/>
      <c r="C272" s="16" t="s">
        <v>383</v>
      </c>
      <c r="D272" s="20"/>
      <c r="E272" s="20"/>
      <c r="F272" s="20"/>
      <c r="G272" s="20"/>
      <c r="H272" s="20"/>
      <c r="I272" s="299"/>
    </row>
    <row r="273" spans="1:9" s="48" customFormat="1" ht="12.75" customHeight="1">
      <c r="A273" s="40">
        <v>15</v>
      </c>
      <c r="B273" s="44"/>
      <c r="C273" s="40" t="s">
        <v>294</v>
      </c>
      <c r="D273" s="22"/>
      <c r="E273" s="22"/>
      <c r="F273" s="22">
        <v>5000</v>
      </c>
      <c r="G273" s="22">
        <f>SUM(G274:G277)</f>
        <v>5320</v>
      </c>
      <c r="H273" s="22">
        <f>SUM(H274:H277)</f>
        <v>5446</v>
      </c>
      <c r="I273" s="303">
        <f aca="true" t="shared" si="16" ref="I273:I282">SUM(H273/G273)</f>
        <v>1.0236842105263158</v>
      </c>
    </row>
    <row r="274" spans="1:9" s="48" customFormat="1" ht="12.75" customHeight="1">
      <c r="A274" s="40"/>
      <c r="B274" s="44"/>
      <c r="C274" s="16" t="s">
        <v>277</v>
      </c>
      <c r="D274" s="22"/>
      <c r="E274" s="22"/>
      <c r="F274" s="22"/>
      <c r="G274" s="20">
        <v>306</v>
      </c>
      <c r="H274" s="20">
        <v>311</v>
      </c>
      <c r="I274" s="560">
        <f t="shared" si="16"/>
        <v>1.0163398692810457</v>
      </c>
    </row>
    <row r="275" spans="1:9" s="48" customFormat="1" ht="12.75" customHeight="1">
      <c r="A275" s="40"/>
      <c r="B275" s="44"/>
      <c r="C275" s="16" t="s">
        <v>278</v>
      </c>
      <c r="D275" s="22"/>
      <c r="E275" s="22"/>
      <c r="F275" s="22"/>
      <c r="G275" s="20">
        <v>80</v>
      </c>
      <c r="H275" s="20">
        <v>82</v>
      </c>
      <c r="I275" s="560">
        <f t="shared" si="16"/>
        <v>1.025</v>
      </c>
    </row>
    <row r="276" spans="1:9" s="48" customFormat="1" ht="12.75" customHeight="1">
      <c r="A276" s="40"/>
      <c r="B276" s="44"/>
      <c r="C276" s="16" t="s">
        <v>279</v>
      </c>
      <c r="D276" s="22"/>
      <c r="E276" s="22"/>
      <c r="F276" s="22"/>
      <c r="G276" s="20">
        <v>13</v>
      </c>
      <c r="H276" s="20">
        <v>13</v>
      </c>
      <c r="I276" s="560">
        <f t="shared" si="16"/>
        <v>1</v>
      </c>
    </row>
    <row r="277" spans="1:9" s="48" customFormat="1" ht="12.75" customHeight="1">
      <c r="A277" s="40"/>
      <c r="B277" s="44"/>
      <c r="C277" s="16" t="s">
        <v>281</v>
      </c>
      <c r="D277" s="22"/>
      <c r="E277" s="22"/>
      <c r="F277" s="22"/>
      <c r="G277" s="20">
        <v>4921</v>
      </c>
      <c r="H277" s="20">
        <v>5040</v>
      </c>
      <c r="I277" s="560">
        <f t="shared" si="16"/>
        <v>1.0241820768136558</v>
      </c>
    </row>
    <row r="278" spans="1:9" s="48" customFormat="1" ht="12.75" customHeight="1">
      <c r="A278" s="40">
        <v>16</v>
      </c>
      <c r="B278" s="44"/>
      <c r="C278" s="40" t="s">
        <v>295</v>
      </c>
      <c r="D278" s="22"/>
      <c r="E278" s="22"/>
      <c r="F278" s="22">
        <v>2500</v>
      </c>
      <c r="G278" s="22">
        <v>2500</v>
      </c>
      <c r="H278" s="22">
        <v>66</v>
      </c>
      <c r="I278" s="303">
        <f t="shared" si="16"/>
        <v>0.0264</v>
      </c>
    </row>
    <row r="279" spans="1:9" s="48" customFormat="1" ht="12.75" customHeight="1">
      <c r="A279" s="40">
        <v>17</v>
      </c>
      <c r="B279" s="44"/>
      <c r="C279" s="40" t="s">
        <v>296</v>
      </c>
      <c r="D279" s="22"/>
      <c r="E279" s="22"/>
      <c r="F279" s="22">
        <v>15000</v>
      </c>
      <c r="G279" s="22">
        <v>5000</v>
      </c>
      <c r="H279" s="22">
        <v>851</v>
      </c>
      <c r="I279" s="303">
        <f t="shared" si="16"/>
        <v>0.1702</v>
      </c>
    </row>
    <row r="280" spans="1:9" s="48" customFormat="1" ht="12.75" customHeight="1">
      <c r="A280" s="40">
        <v>18</v>
      </c>
      <c r="B280" s="44"/>
      <c r="C280" s="40" t="s">
        <v>398</v>
      </c>
      <c r="D280" s="22"/>
      <c r="E280" s="22"/>
      <c r="F280" s="22">
        <v>153538</v>
      </c>
      <c r="G280" s="22">
        <v>154347</v>
      </c>
      <c r="H280" s="22">
        <v>155914</v>
      </c>
      <c r="I280" s="303">
        <f t="shared" si="16"/>
        <v>1.0101524487032465</v>
      </c>
    </row>
    <row r="281" spans="1:9" s="48" customFormat="1" ht="12.75" customHeight="1">
      <c r="A281" s="40">
        <v>19</v>
      </c>
      <c r="B281" s="44"/>
      <c r="C281" s="40" t="s">
        <v>384</v>
      </c>
      <c r="D281" s="22"/>
      <c r="E281" s="22"/>
      <c r="F281" s="22">
        <v>1620</v>
      </c>
      <c r="G281" s="22">
        <v>1620</v>
      </c>
      <c r="H281" s="22">
        <v>2461</v>
      </c>
      <c r="I281" s="303">
        <f t="shared" si="16"/>
        <v>1.5191358024691357</v>
      </c>
    </row>
    <row r="282" spans="1:9" s="48" customFormat="1" ht="12.75" customHeight="1">
      <c r="A282" s="40">
        <v>20</v>
      </c>
      <c r="B282" s="44"/>
      <c r="C282" s="40" t="s">
        <v>334</v>
      </c>
      <c r="D282" s="22"/>
      <c r="E282" s="22"/>
      <c r="F282" s="22">
        <v>59993</v>
      </c>
      <c r="G282" s="22">
        <v>61710</v>
      </c>
      <c r="H282" s="22">
        <v>56480</v>
      </c>
      <c r="I282" s="303">
        <f t="shared" si="16"/>
        <v>0.9152487441257495</v>
      </c>
    </row>
    <row r="283" spans="1:9" s="48" customFormat="1" ht="12.75">
      <c r="A283" s="605" t="s">
        <v>537</v>
      </c>
      <c r="B283" s="604"/>
      <c r="C283" s="604"/>
      <c r="D283" s="178">
        <f>(D251+D253+D258+D265+D273+D278+D279+D280+D281+D282)</f>
        <v>0</v>
      </c>
      <c r="E283" s="178">
        <f>(E251+E253+E258+E265+E273+E278+E279+E280+E281+E282)</f>
        <v>0</v>
      </c>
      <c r="F283" s="178">
        <f>(F251+F252+F253+F258+F265+F273+F278+F279+F280+F281+F282)</f>
        <v>240883</v>
      </c>
      <c r="G283" s="178">
        <f>(G251+G252+G253+G258+G265+G273+G278+G279+G280+G281+G282)</f>
        <v>234155</v>
      </c>
      <c r="H283" s="178">
        <f>(H251+H252+H253+H258+H265+H273+H278+H279+H280+H281+H282)</f>
        <v>224963</v>
      </c>
      <c r="I283" s="298">
        <f>SUM(H283/G283)</f>
        <v>0.9607439516559544</v>
      </c>
    </row>
    <row r="284" spans="1:9" s="48" customFormat="1" ht="12.75" customHeight="1">
      <c r="A284" s="40">
        <v>21</v>
      </c>
      <c r="B284" s="44"/>
      <c r="C284" s="40" t="s">
        <v>335</v>
      </c>
      <c r="D284" s="22"/>
      <c r="E284" s="22"/>
      <c r="F284" s="22">
        <v>79000</v>
      </c>
      <c r="G284" s="22">
        <v>90394</v>
      </c>
      <c r="H284" s="22">
        <v>82221</v>
      </c>
      <c r="I284" s="303">
        <f aca="true" t="shared" si="17" ref="I284:I292">SUM(H284/G284)</f>
        <v>0.9095847069495763</v>
      </c>
    </row>
    <row r="285" spans="1:9" s="48" customFormat="1" ht="12.75" customHeight="1">
      <c r="A285" s="40"/>
      <c r="B285" s="44"/>
      <c r="C285" s="40" t="s">
        <v>630</v>
      </c>
      <c r="D285" s="22"/>
      <c r="E285" s="22"/>
      <c r="F285" s="22"/>
      <c r="G285" s="22">
        <v>1708</v>
      </c>
      <c r="H285" s="22">
        <v>12458</v>
      </c>
      <c r="I285" s="303">
        <f t="shared" si="17"/>
        <v>7.293911007025761</v>
      </c>
    </row>
    <row r="286" spans="1:9" s="48" customFormat="1" ht="12.75" customHeight="1">
      <c r="A286" s="40">
        <v>22</v>
      </c>
      <c r="B286" s="44"/>
      <c r="C286" s="40" t="s">
        <v>336</v>
      </c>
      <c r="D286" s="22"/>
      <c r="E286" s="22"/>
      <c r="F286" s="22">
        <v>27700</v>
      </c>
      <c r="G286" s="22">
        <v>91023</v>
      </c>
      <c r="H286" s="22">
        <v>63051</v>
      </c>
      <c r="I286" s="303">
        <f t="shared" si="17"/>
        <v>0.6926930556013315</v>
      </c>
    </row>
    <row r="287" spans="1:9" s="48" customFormat="1" ht="12.75" customHeight="1">
      <c r="A287" s="40">
        <v>23</v>
      </c>
      <c r="B287" s="44"/>
      <c r="C287" s="40" t="s">
        <v>337</v>
      </c>
      <c r="D287" s="22"/>
      <c r="E287" s="22"/>
      <c r="F287" s="22">
        <v>483243</v>
      </c>
      <c r="G287" s="22">
        <v>749840</v>
      </c>
      <c r="H287" s="22">
        <v>566572</v>
      </c>
      <c r="I287" s="303">
        <f t="shared" si="17"/>
        <v>0.7555905259788754</v>
      </c>
    </row>
    <row r="288" spans="1:9" s="48" customFormat="1" ht="12.75" customHeight="1">
      <c r="A288" s="40">
        <v>24</v>
      </c>
      <c r="B288" s="44"/>
      <c r="C288" s="40" t="s">
        <v>684</v>
      </c>
      <c r="D288" s="22"/>
      <c r="E288" s="22"/>
      <c r="F288" s="22">
        <v>19697</v>
      </c>
      <c r="G288" s="22">
        <v>40218</v>
      </c>
      <c r="H288" s="22">
        <v>34303</v>
      </c>
      <c r="I288" s="303">
        <f t="shared" si="17"/>
        <v>0.8529265503008603</v>
      </c>
    </row>
    <row r="289" spans="1:9" s="48" customFormat="1" ht="12.75" customHeight="1">
      <c r="A289" s="40"/>
      <c r="B289" s="44"/>
      <c r="C289" s="40" t="s">
        <v>724</v>
      </c>
      <c r="D289" s="22"/>
      <c r="E289" s="22"/>
      <c r="F289" s="22"/>
      <c r="G289" s="22">
        <v>1000</v>
      </c>
      <c r="H289" s="22">
        <v>1000</v>
      </c>
      <c r="I289" s="303"/>
    </row>
    <row r="290" spans="1:9" s="48" customFormat="1" ht="12.75" customHeight="1">
      <c r="A290" s="40"/>
      <c r="B290" s="44"/>
      <c r="C290" s="40" t="s">
        <v>725</v>
      </c>
      <c r="D290" s="22"/>
      <c r="E290" s="22"/>
      <c r="F290" s="22"/>
      <c r="G290" s="22"/>
      <c r="H290" s="22">
        <v>1250</v>
      </c>
      <c r="I290" s="303"/>
    </row>
    <row r="291" spans="1:9" s="48" customFormat="1" ht="12.75" customHeight="1">
      <c r="A291" s="40"/>
      <c r="B291" s="44"/>
      <c r="C291" s="40" t="s">
        <v>726</v>
      </c>
      <c r="D291" s="22"/>
      <c r="E291" s="22"/>
      <c r="F291" s="22"/>
      <c r="G291" s="22"/>
      <c r="H291" s="22"/>
      <c r="I291" s="303"/>
    </row>
    <row r="292" spans="1:9" s="48" customFormat="1" ht="12.75" customHeight="1">
      <c r="A292" s="40">
        <v>25</v>
      </c>
      <c r="B292" s="44"/>
      <c r="C292" s="40" t="s">
        <v>297</v>
      </c>
      <c r="D292" s="22"/>
      <c r="E292" s="22"/>
      <c r="F292" s="22">
        <v>119855</v>
      </c>
      <c r="G292" s="22">
        <v>82076</v>
      </c>
      <c r="H292" s="22"/>
      <c r="I292" s="303">
        <f t="shared" si="17"/>
        <v>0</v>
      </c>
    </row>
    <row r="293" spans="1:9" s="48" customFormat="1" ht="13.5" customHeight="1">
      <c r="A293" s="592" t="s">
        <v>538</v>
      </c>
      <c r="B293" s="593"/>
      <c r="C293" s="593"/>
      <c r="D293" s="178"/>
      <c r="E293" s="178"/>
      <c r="F293" s="178">
        <f>SUM(F284:F292)</f>
        <v>729495</v>
      </c>
      <c r="G293" s="178">
        <f>SUM(G284:G292)</f>
        <v>1056259</v>
      </c>
      <c r="H293" s="178">
        <f>SUM(H284:H292)</f>
        <v>760855</v>
      </c>
      <c r="I293" s="298">
        <f>SUM(H293/G293)</f>
        <v>0.7203299569518461</v>
      </c>
    </row>
    <row r="294" spans="1:9" s="48" customFormat="1" ht="13.5" customHeight="1">
      <c r="A294" s="597"/>
      <c r="B294" s="598"/>
      <c r="C294" s="217" t="s">
        <v>540</v>
      </c>
      <c r="D294" s="178"/>
      <c r="E294" s="178"/>
      <c r="F294" s="178">
        <f>SUM(F220,F250,F253,F258,F265,F273,F278,F279,F280,F281,F251,F252)</f>
        <v>1245942</v>
      </c>
      <c r="G294" s="178">
        <f>SUM(G220,G250,G253,G258,G265,G273,G278,G279,G280,G281,G251,G252)</f>
        <v>1235748</v>
      </c>
      <c r="H294" s="178">
        <f>SUM(H220,H250,H253,H258,H265,H273,H278,H279,H280,H281,H251,H252)</f>
        <v>1143625</v>
      </c>
      <c r="I294" s="298">
        <f>SUM(H294/G294)</f>
        <v>0.925451629296588</v>
      </c>
    </row>
    <row r="295" spans="1:9" s="48" customFormat="1" ht="13.5" customHeight="1">
      <c r="A295" s="594" t="s">
        <v>532</v>
      </c>
      <c r="B295" s="595"/>
      <c r="C295" s="147" t="s">
        <v>539</v>
      </c>
      <c r="D295" s="178">
        <f>SUM(D220,D250,D283,D293)</f>
        <v>99</v>
      </c>
      <c r="E295" s="178">
        <f>SUM(E220,E250,E283,E293)</f>
        <v>99</v>
      </c>
      <c r="F295" s="178">
        <f>SUM(F220,F250,F283,F293)</f>
        <v>2035430</v>
      </c>
      <c r="G295" s="178">
        <f>SUM(G220,G250,G283,G293)</f>
        <v>2353717</v>
      </c>
      <c r="H295" s="178">
        <f>SUM(H220,H250,H283,H293)</f>
        <v>1960960</v>
      </c>
      <c r="I295" s="298">
        <f>SUM(H295/G295)</f>
        <v>0.8331332951242651</v>
      </c>
    </row>
    <row r="296" spans="1:9" s="53" customFormat="1" ht="12.75" customHeight="1">
      <c r="A296" s="50"/>
      <c r="B296" s="51"/>
      <c r="C296" s="231" t="s">
        <v>533</v>
      </c>
      <c r="D296" s="52"/>
      <c r="E296" s="52"/>
      <c r="F296" s="52"/>
      <c r="G296" s="52"/>
      <c r="H296" s="52"/>
      <c r="I296" s="52"/>
    </row>
    <row r="297" spans="1:9" s="48" customFormat="1" ht="12.75" customHeight="1">
      <c r="A297" s="16"/>
      <c r="B297" s="21"/>
      <c r="C297" s="180" t="s">
        <v>338</v>
      </c>
      <c r="D297" s="22"/>
      <c r="E297" s="22"/>
      <c r="F297" s="22">
        <f>(F203+F209+F215+F222+F232+F238+F244+F254+F259+F266+F274)</f>
        <v>289170</v>
      </c>
      <c r="G297" s="22">
        <f>(G203+G209+G215+G222+G232+G238+G244+G254+G259+G266+G274)</f>
        <v>299806</v>
      </c>
      <c r="H297" s="22">
        <f>(H203+H209+H215+H222+H232+H238+H244+H254+H259+H266+H274)</f>
        <v>268247</v>
      </c>
      <c r="I297" s="303">
        <f aca="true" t="shared" si="18" ref="I297:I312">SUM(H297/G297)</f>
        <v>0.8947352621361814</v>
      </c>
    </row>
    <row r="298" spans="1:9" s="48" customFormat="1" ht="12.75" customHeight="1">
      <c r="A298" s="16"/>
      <c r="B298" s="21"/>
      <c r="C298" s="180" t="s">
        <v>339</v>
      </c>
      <c r="D298" s="22"/>
      <c r="E298" s="22"/>
      <c r="F298" s="22">
        <f>(F204+F210+F216+F223+F230+F233+F239+F245+F255+F260+F267+F275)</f>
        <v>80464</v>
      </c>
      <c r="G298" s="22">
        <f>(G204+G210+G216+G223+G230+G233+G239+G245+G255+G260+G267+G275)</f>
        <v>84068</v>
      </c>
      <c r="H298" s="22">
        <f>(H204+H210+H216+H223+H230+H233+H239+H245+H255+H260+H267+H275)</f>
        <v>74984</v>
      </c>
      <c r="I298" s="303">
        <f t="shared" si="18"/>
        <v>0.8919446162630251</v>
      </c>
    </row>
    <row r="299" spans="1:9" s="48" customFormat="1" ht="12.75" customHeight="1">
      <c r="A299" s="16"/>
      <c r="B299" s="21"/>
      <c r="C299" s="180" t="s">
        <v>340</v>
      </c>
      <c r="D299" s="22"/>
      <c r="E299" s="22"/>
      <c r="F299" s="22">
        <f>(F205+F211+F217+F224+F234+F240+F246+F256+F261+F268+F276)</f>
        <v>1732</v>
      </c>
      <c r="G299" s="22">
        <f>(G205+G211+G217+G224+G234+G240+G246+G256+G261+G268+G276)</f>
        <v>2387</v>
      </c>
      <c r="H299" s="22">
        <f>(H205+H211+H217+H224+H234+H240+H246+H256+H261+H268+H276)</f>
        <v>2341</v>
      </c>
      <c r="I299" s="303">
        <f t="shared" si="18"/>
        <v>0.980728948470884</v>
      </c>
    </row>
    <row r="300" spans="1:9" s="48" customFormat="1" ht="12.75" customHeight="1">
      <c r="A300" s="16"/>
      <c r="B300" s="21"/>
      <c r="C300" s="180" t="s">
        <v>341</v>
      </c>
      <c r="D300" s="126"/>
      <c r="E300" s="126"/>
      <c r="F300" s="126">
        <f>(F206+F212+F218+F225+F235+F241+F247+F262+F269)</f>
        <v>8335</v>
      </c>
      <c r="G300" s="126">
        <f>(G206+G212+G218+G225+G235+G241+G247+G262+G269)</f>
        <v>8549</v>
      </c>
      <c r="H300" s="126">
        <f>(H206+H212+H218+H225+H235+H241+H247+H262+H269)</f>
        <v>5999</v>
      </c>
      <c r="I300" s="303">
        <f t="shared" si="18"/>
        <v>0.7017194993566499</v>
      </c>
    </row>
    <row r="301" spans="1:9" s="48" customFormat="1" ht="12.75" customHeight="1">
      <c r="A301" s="16"/>
      <c r="B301" s="21"/>
      <c r="C301" s="181" t="s">
        <v>342</v>
      </c>
      <c r="D301" s="22"/>
      <c r="E301" s="22"/>
      <c r="F301" s="22">
        <f>(F281+F280+F279+F278+F277+F273+F270+F263+F257+F252+F251+F248+F242+F236+F229+F226+F219+F213+F207+F201+F200+F199+F198+F197+F196+F195+F194+F193+F192+F191)</f>
        <v>866241</v>
      </c>
      <c r="G301" s="22">
        <f>(G281+G280+G279+G278+G277+G270+G263+G257+G252+G251+G248+G242+G236+G229+G226+G219+G213+G207+G201+G200+G199+G198+G197+G196+G195+G194+G193+G192+G191)</f>
        <v>837638</v>
      </c>
      <c r="H301" s="22">
        <f>(H281+H280+H279+H278+H277+H270+H263+H257+H252+H251+H248+H242+H236+H229+H226+H219+H213+H207+H201+H200+H199+H198+H197+H196+H195+H194+H193+H192+H191)</f>
        <v>788754</v>
      </c>
      <c r="I301" s="303">
        <f t="shared" si="18"/>
        <v>0.9416406610015305</v>
      </c>
    </row>
    <row r="302" spans="1:9" s="48" customFormat="1" ht="12.75" customHeight="1">
      <c r="A302" s="16"/>
      <c r="B302" s="21"/>
      <c r="C302" s="181" t="s">
        <v>727</v>
      </c>
      <c r="D302" s="22"/>
      <c r="E302" s="22"/>
      <c r="F302" s="22">
        <f>SUM(F227)</f>
        <v>0</v>
      </c>
      <c r="G302" s="22">
        <f>SUM(G227)</f>
        <v>2850</v>
      </c>
      <c r="H302" s="22">
        <f>SUM(H227)</f>
        <v>2850</v>
      </c>
      <c r="I302" s="303">
        <f t="shared" si="18"/>
        <v>1</v>
      </c>
    </row>
    <row r="303" spans="1:9" s="48" customFormat="1" ht="12.75" customHeight="1">
      <c r="A303" s="16"/>
      <c r="B303" s="21"/>
      <c r="C303" s="130" t="s">
        <v>343</v>
      </c>
      <c r="D303" s="36"/>
      <c r="E303" s="36"/>
      <c r="F303" s="36">
        <f>(F282)</f>
        <v>59993</v>
      </c>
      <c r="G303" s="36">
        <f>(G282)</f>
        <v>61710</v>
      </c>
      <c r="H303" s="36">
        <f>(H282)</f>
        <v>56480</v>
      </c>
      <c r="I303" s="303">
        <f t="shared" si="18"/>
        <v>0.9152487441257495</v>
      </c>
    </row>
    <row r="304" spans="1:9" s="48" customFormat="1" ht="12.75" customHeight="1">
      <c r="A304" s="16"/>
      <c r="B304" s="21"/>
      <c r="C304" s="130" t="s">
        <v>344</v>
      </c>
      <c r="D304" s="22"/>
      <c r="E304" s="22"/>
      <c r="F304" s="22">
        <f>(F284)</f>
        <v>79000</v>
      </c>
      <c r="G304" s="22">
        <f>(G284)</f>
        <v>90394</v>
      </c>
      <c r="H304" s="22">
        <f>(H284)</f>
        <v>82221</v>
      </c>
      <c r="I304" s="303">
        <f t="shared" si="18"/>
        <v>0.9095847069495763</v>
      </c>
    </row>
    <row r="305" spans="1:9" s="48" customFormat="1" ht="12.75" customHeight="1">
      <c r="A305" s="16"/>
      <c r="B305" s="21"/>
      <c r="C305" s="130" t="s">
        <v>345</v>
      </c>
      <c r="D305" s="22"/>
      <c r="E305" s="22"/>
      <c r="F305" s="22">
        <f>(F249+F264+F271+F285)</f>
        <v>0</v>
      </c>
      <c r="G305" s="22">
        <f>(G249+G264+G271+G285)</f>
        <v>2158</v>
      </c>
      <c r="H305" s="22">
        <f>(H249+H264+H271+H285)</f>
        <v>12908</v>
      </c>
      <c r="I305" s="303">
        <f t="shared" si="18"/>
        <v>5.981464318813717</v>
      </c>
    </row>
    <row r="306" spans="1:9" s="48" customFormat="1" ht="12.75" customHeight="1">
      <c r="A306" s="16"/>
      <c r="B306" s="21"/>
      <c r="C306" s="130" t="s">
        <v>346</v>
      </c>
      <c r="D306" s="22"/>
      <c r="E306" s="22"/>
      <c r="F306" s="22">
        <f>(F286)</f>
        <v>27700</v>
      </c>
      <c r="G306" s="22">
        <f>(G286)</f>
        <v>91023</v>
      </c>
      <c r="H306" s="22">
        <f>(H286)</f>
        <v>63051</v>
      </c>
      <c r="I306" s="303">
        <f t="shared" si="18"/>
        <v>0.6926930556013315</v>
      </c>
    </row>
    <row r="307" spans="1:9" s="53" customFormat="1" ht="12.75" customHeight="1">
      <c r="A307" s="77"/>
      <c r="B307" s="76"/>
      <c r="C307" s="182" t="s">
        <v>347</v>
      </c>
      <c r="D307" s="113"/>
      <c r="E307" s="113"/>
      <c r="F307" s="113">
        <f>(F287+F272)</f>
        <v>483243</v>
      </c>
      <c r="G307" s="113">
        <f>(G287+G272)</f>
        <v>749840</v>
      </c>
      <c r="H307" s="113">
        <f>(H287+H272)</f>
        <v>566572</v>
      </c>
      <c r="I307" s="303">
        <f t="shared" si="18"/>
        <v>0.7555905259788754</v>
      </c>
    </row>
    <row r="308" spans="1:9" s="48" customFormat="1" ht="12.75" customHeight="1">
      <c r="A308" s="16"/>
      <c r="B308" s="75"/>
      <c r="C308" s="181" t="s">
        <v>728</v>
      </c>
      <c r="D308" s="22"/>
      <c r="E308" s="22"/>
      <c r="F308" s="22">
        <f>(F288)</f>
        <v>19697</v>
      </c>
      <c r="G308" s="22">
        <f>(G288)</f>
        <v>40218</v>
      </c>
      <c r="H308" s="22">
        <f>(H288)</f>
        <v>34303</v>
      </c>
      <c r="I308" s="303">
        <f t="shared" si="18"/>
        <v>0.8529265503008603</v>
      </c>
    </row>
    <row r="309" spans="1:9" s="48" customFormat="1" ht="12.75" customHeight="1">
      <c r="A309" s="16"/>
      <c r="B309" s="75"/>
      <c r="C309" s="16" t="s">
        <v>729</v>
      </c>
      <c r="D309" s="22"/>
      <c r="E309" s="22"/>
      <c r="F309" s="22">
        <f>SUM(F289)</f>
        <v>0</v>
      </c>
      <c r="G309" s="22">
        <f>SUM(G289)</f>
        <v>1000</v>
      </c>
      <c r="H309" s="22">
        <f>SUM(H289)</f>
        <v>1000</v>
      </c>
      <c r="I309" s="303">
        <f t="shared" si="18"/>
        <v>1</v>
      </c>
    </row>
    <row r="310" spans="1:9" s="48" customFormat="1" ht="12.75" customHeight="1">
      <c r="A310" s="16"/>
      <c r="B310" s="75"/>
      <c r="C310" s="16" t="s">
        <v>730</v>
      </c>
      <c r="D310" s="22"/>
      <c r="E310" s="22"/>
      <c r="F310" s="22">
        <f aca="true" t="shared" si="19" ref="F310:H311">SUM(F290)</f>
        <v>0</v>
      </c>
      <c r="G310" s="22">
        <f t="shared" si="19"/>
        <v>0</v>
      </c>
      <c r="H310" s="22">
        <f t="shared" si="19"/>
        <v>1250</v>
      </c>
      <c r="I310" s="303"/>
    </row>
    <row r="311" spans="1:9" s="48" customFormat="1" ht="12.75" customHeight="1">
      <c r="A311" s="16"/>
      <c r="B311" s="75"/>
      <c r="C311" s="16" t="s">
        <v>731</v>
      </c>
      <c r="D311" s="22"/>
      <c r="E311" s="22"/>
      <c r="F311" s="22">
        <f t="shared" si="19"/>
        <v>0</v>
      </c>
      <c r="G311" s="22">
        <f t="shared" si="19"/>
        <v>0</v>
      </c>
      <c r="H311" s="22">
        <f t="shared" si="19"/>
        <v>0</v>
      </c>
      <c r="I311" s="303"/>
    </row>
    <row r="312" spans="1:9" s="48" customFormat="1" ht="12.75" customHeight="1">
      <c r="A312" s="16"/>
      <c r="B312" s="21"/>
      <c r="C312" s="130" t="s">
        <v>348</v>
      </c>
      <c r="D312" s="22"/>
      <c r="E312" s="22"/>
      <c r="F312" s="22">
        <f>(F292)</f>
        <v>119855</v>
      </c>
      <c r="G312" s="22">
        <f>(G292)</f>
        <v>82076</v>
      </c>
      <c r="H312" s="22">
        <f>(H292)</f>
        <v>0</v>
      </c>
      <c r="I312" s="303">
        <f t="shared" si="18"/>
        <v>0</v>
      </c>
    </row>
    <row r="313" spans="1:9" s="48" customFormat="1" ht="13.5" customHeight="1">
      <c r="A313" s="195"/>
      <c r="B313" s="196"/>
      <c r="C313" s="147" t="s">
        <v>534</v>
      </c>
      <c r="D313" s="237">
        <v>99</v>
      </c>
      <c r="E313" s="237">
        <v>99</v>
      </c>
      <c r="F313" s="232">
        <f>SUM(F296:F312)</f>
        <v>2035430</v>
      </c>
      <c r="G313" s="232">
        <f>SUM(G296:G312)</f>
        <v>2353717</v>
      </c>
      <c r="H313" s="232">
        <f>SUM(H296:H312)</f>
        <v>1960960</v>
      </c>
      <c r="I313" s="298">
        <f>SUM(H313/G313)</f>
        <v>0.8331332951242651</v>
      </c>
    </row>
    <row r="314" spans="1:9" s="48" customFormat="1" ht="12.75" customHeight="1">
      <c r="A314" s="16"/>
      <c r="B314" s="21"/>
      <c r="C314" s="183" t="s">
        <v>535</v>
      </c>
      <c r="D314" s="20"/>
      <c r="E314" s="20"/>
      <c r="F314" s="20"/>
      <c r="G314" s="20"/>
      <c r="H314" s="20"/>
      <c r="I314" s="20"/>
    </row>
    <row r="315" spans="1:9" s="48" customFormat="1" ht="12.75" customHeight="1">
      <c r="A315" s="16"/>
      <c r="B315" s="21"/>
      <c r="C315" s="180" t="s">
        <v>338</v>
      </c>
      <c r="D315" s="22"/>
      <c r="E315" s="22"/>
      <c r="F315" s="22">
        <f aca="true" t="shared" si="20" ref="F315:H316">(F25+F181+F297)</f>
        <v>1803919</v>
      </c>
      <c r="G315" s="22">
        <f t="shared" si="20"/>
        <v>1744113</v>
      </c>
      <c r="H315" s="22">
        <f t="shared" si="20"/>
        <v>1686709</v>
      </c>
      <c r="I315" s="303">
        <f aca="true" t="shared" si="21" ref="I315:I331">SUM(H315/G315)</f>
        <v>0.9670869949366813</v>
      </c>
    </row>
    <row r="316" spans="1:9" s="48" customFormat="1" ht="12.75" customHeight="1">
      <c r="A316" s="16"/>
      <c r="B316" s="21"/>
      <c r="C316" s="180" t="s">
        <v>339</v>
      </c>
      <c r="D316" s="22"/>
      <c r="E316" s="22"/>
      <c r="F316" s="22">
        <f t="shared" si="20"/>
        <v>508069</v>
      </c>
      <c r="G316" s="22">
        <f t="shared" si="20"/>
        <v>487661</v>
      </c>
      <c r="H316" s="22">
        <f t="shared" si="20"/>
        <v>471795</v>
      </c>
      <c r="I316" s="303">
        <f t="shared" si="21"/>
        <v>0.9674651038323754</v>
      </c>
    </row>
    <row r="317" spans="1:9" s="48" customFormat="1" ht="12.75" customHeight="1">
      <c r="A317" s="16"/>
      <c r="B317" s="21"/>
      <c r="C317" s="180" t="s">
        <v>340</v>
      </c>
      <c r="D317" s="22"/>
      <c r="E317" s="22"/>
      <c r="F317" s="22">
        <f>(F28+F184+F299)</f>
        <v>17597</v>
      </c>
      <c r="G317" s="22">
        <f>(G28+G184+G299)</f>
        <v>17758</v>
      </c>
      <c r="H317" s="22">
        <f>(H28+H184+H299)</f>
        <v>17400</v>
      </c>
      <c r="I317" s="303">
        <f t="shared" si="21"/>
        <v>0.9798400720801892</v>
      </c>
    </row>
    <row r="318" spans="1:9" s="48" customFormat="1" ht="12.75" customHeight="1">
      <c r="A318" s="16"/>
      <c r="B318" s="21"/>
      <c r="C318" s="180" t="s">
        <v>341</v>
      </c>
      <c r="D318" s="22"/>
      <c r="E318" s="22"/>
      <c r="F318" s="22">
        <f>(F27+F183+F300)</f>
        <v>52102</v>
      </c>
      <c r="G318" s="22">
        <f>(G27+G183+G300)</f>
        <v>49681</v>
      </c>
      <c r="H318" s="22">
        <f>(H27+H183+H300)</f>
        <v>45616</v>
      </c>
      <c r="I318" s="303">
        <f t="shared" si="21"/>
        <v>0.9181779754835853</v>
      </c>
    </row>
    <row r="319" spans="1:9" s="48" customFormat="1" ht="12.75" customHeight="1">
      <c r="A319" s="16"/>
      <c r="B319" s="21"/>
      <c r="C319" s="180" t="s">
        <v>349</v>
      </c>
      <c r="D319" s="22"/>
      <c r="E319" s="22"/>
      <c r="F319" s="22">
        <f>(F29+F185)</f>
        <v>11672</v>
      </c>
      <c r="G319" s="22">
        <f>(G29+G185)</f>
        <v>12279</v>
      </c>
      <c r="H319" s="22">
        <f>(H29+H185)</f>
        <v>11212</v>
      </c>
      <c r="I319" s="303">
        <f t="shared" si="21"/>
        <v>0.9131036729375356</v>
      </c>
    </row>
    <row r="320" spans="1:9" s="48" customFormat="1" ht="12.75" customHeight="1">
      <c r="A320" s="16"/>
      <c r="B320" s="21"/>
      <c r="C320" s="181" t="s">
        <v>342</v>
      </c>
      <c r="D320" s="22"/>
      <c r="E320" s="22"/>
      <c r="F320" s="22">
        <f>(F30+F186+F301)</f>
        <v>1536223</v>
      </c>
      <c r="G320" s="22">
        <f>(G30+G186+G301)</f>
        <v>1387859</v>
      </c>
      <c r="H320" s="22">
        <f>(H30+H186+H301)</f>
        <v>1306132</v>
      </c>
      <c r="I320" s="303">
        <f t="shared" si="21"/>
        <v>0.9411128940331834</v>
      </c>
    </row>
    <row r="321" spans="1:9" s="48" customFormat="1" ht="12.75" customHeight="1">
      <c r="A321" s="16"/>
      <c r="B321" s="21"/>
      <c r="C321" s="181" t="s">
        <v>727</v>
      </c>
      <c r="D321" s="22"/>
      <c r="E321" s="22"/>
      <c r="F321" s="22">
        <f>SUM(F302,F187,F31)</f>
        <v>0</v>
      </c>
      <c r="G321" s="22">
        <f>SUM(G302,G187,G31)</f>
        <v>3906</v>
      </c>
      <c r="H321" s="22">
        <f>SUM(H302,H187,H31)</f>
        <v>14191</v>
      </c>
      <c r="I321" s="303">
        <f t="shared" si="21"/>
        <v>3.6331285202252945</v>
      </c>
    </row>
    <row r="322" spans="1:9" s="48" customFormat="1" ht="12.75" customHeight="1">
      <c r="A322" s="16"/>
      <c r="B322" s="21"/>
      <c r="C322" s="130" t="s">
        <v>343</v>
      </c>
      <c r="D322" s="22"/>
      <c r="E322" s="22"/>
      <c r="F322" s="22">
        <f aca="true" t="shared" si="22" ref="F322:H323">(F303)</f>
        <v>59993</v>
      </c>
      <c r="G322" s="22">
        <f t="shared" si="22"/>
        <v>61710</v>
      </c>
      <c r="H322" s="22">
        <f t="shared" si="22"/>
        <v>56480</v>
      </c>
      <c r="I322" s="303">
        <f t="shared" si="21"/>
        <v>0.9152487441257495</v>
      </c>
    </row>
    <row r="323" spans="1:9" s="48" customFormat="1" ht="12.75" customHeight="1">
      <c r="A323" s="16"/>
      <c r="B323" s="21"/>
      <c r="C323" s="130" t="s">
        <v>344</v>
      </c>
      <c r="D323" s="22"/>
      <c r="E323" s="22"/>
      <c r="F323" s="22">
        <f t="shared" si="22"/>
        <v>79000</v>
      </c>
      <c r="G323" s="22">
        <f t="shared" si="22"/>
        <v>90394</v>
      </c>
      <c r="H323" s="22">
        <f t="shared" si="22"/>
        <v>82221</v>
      </c>
      <c r="I323" s="303">
        <f t="shared" si="21"/>
        <v>0.9095847069495763</v>
      </c>
    </row>
    <row r="324" spans="1:9" s="48" customFormat="1" ht="12.75" customHeight="1">
      <c r="A324" s="16"/>
      <c r="B324" s="21"/>
      <c r="C324" s="130" t="s">
        <v>345</v>
      </c>
      <c r="D324" s="22"/>
      <c r="E324" s="22"/>
      <c r="F324" s="22">
        <f>(F180+F305)</f>
        <v>0</v>
      </c>
      <c r="G324" s="22">
        <f>(G180+G305)</f>
        <v>2244</v>
      </c>
      <c r="H324" s="22">
        <f>(H180+H305)</f>
        <v>12994</v>
      </c>
      <c r="I324" s="303">
        <f t="shared" si="21"/>
        <v>5.790552584670232</v>
      </c>
    </row>
    <row r="325" spans="1:9" s="48" customFormat="1" ht="12.75" customHeight="1">
      <c r="A325" s="16"/>
      <c r="B325" s="21"/>
      <c r="C325" s="130" t="s">
        <v>346</v>
      </c>
      <c r="D325" s="22"/>
      <c r="E325" s="22"/>
      <c r="F325" s="22">
        <f>(F33+F306)</f>
        <v>35700</v>
      </c>
      <c r="G325" s="22">
        <f>(G33+G306)</f>
        <v>99023</v>
      </c>
      <c r="H325" s="22">
        <f>(H33+H306)</f>
        <v>71051</v>
      </c>
      <c r="I325" s="303">
        <f t="shared" si="21"/>
        <v>0.7175201720812336</v>
      </c>
    </row>
    <row r="326" spans="1:9" s="48" customFormat="1" ht="12.75" customHeight="1">
      <c r="A326" s="16"/>
      <c r="B326" s="21"/>
      <c r="C326" s="130" t="s">
        <v>347</v>
      </c>
      <c r="D326" s="22"/>
      <c r="E326" s="22"/>
      <c r="F326" s="22">
        <f>(F32+F188+F307)</f>
        <v>498115</v>
      </c>
      <c r="G326" s="22">
        <f>(G32+G188+G307)</f>
        <v>784764</v>
      </c>
      <c r="H326" s="22">
        <f>(H32+H188+H307)</f>
        <v>596890</v>
      </c>
      <c r="I326" s="303">
        <f t="shared" si="21"/>
        <v>0.7605980906361658</v>
      </c>
    </row>
    <row r="327" spans="1:9" s="48" customFormat="1" ht="12.75" customHeight="1">
      <c r="A327" s="16"/>
      <c r="B327" s="21"/>
      <c r="C327" s="181" t="s">
        <v>732</v>
      </c>
      <c r="D327" s="22"/>
      <c r="E327" s="22"/>
      <c r="F327" s="22">
        <f>(F179+F308)</f>
        <v>19697</v>
      </c>
      <c r="G327" s="22">
        <f>(G179+G308)</f>
        <v>40218</v>
      </c>
      <c r="H327" s="22">
        <f>(H179+H308)</f>
        <v>34303</v>
      </c>
      <c r="I327" s="303">
        <f t="shared" si="21"/>
        <v>0.8529265503008603</v>
      </c>
    </row>
    <row r="328" spans="1:9" s="48" customFormat="1" ht="12.75" customHeight="1">
      <c r="A328" s="16"/>
      <c r="B328" s="21"/>
      <c r="C328" s="16" t="s">
        <v>729</v>
      </c>
      <c r="D328" s="22"/>
      <c r="E328" s="22"/>
      <c r="F328" s="22">
        <f aca="true" t="shared" si="23" ref="F328:H330">SUM(F309)</f>
        <v>0</v>
      </c>
      <c r="G328" s="22">
        <f t="shared" si="23"/>
        <v>1000</v>
      </c>
      <c r="H328" s="22">
        <f t="shared" si="23"/>
        <v>1000</v>
      </c>
      <c r="I328" s="303">
        <f t="shared" si="21"/>
        <v>1</v>
      </c>
    </row>
    <row r="329" spans="1:9" s="48" customFormat="1" ht="12.75" customHeight="1">
      <c r="A329" s="16"/>
      <c r="B329" s="21"/>
      <c r="C329" s="16" t="s">
        <v>730</v>
      </c>
      <c r="D329" s="22"/>
      <c r="E329" s="22"/>
      <c r="F329" s="22">
        <f t="shared" si="23"/>
        <v>0</v>
      </c>
      <c r="G329" s="22">
        <f t="shared" si="23"/>
        <v>0</v>
      </c>
      <c r="H329" s="22">
        <f t="shared" si="23"/>
        <v>1250</v>
      </c>
      <c r="I329" s="303"/>
    </row>
    <row r="330" spans="1:9" s="48" customFormat="1" ht="12.75" customHeight="1">
      <c r="A330" s="16"/>
      <c r="B330" s="21"/>
      <c r="C330" s="16" t="s">
        <v>731</v>
      </c>
      <c r="D330" s="22"/>
      <c r="E330" s="22"/>
      <c r="F330" s="22">
        <f t="shared" si="23"/>
        <v>0</v>
      </c>
      <c r="G330" s="22">
        <f t="shared" si="23"/>
        <v>0</v>
      </c>
      <c r="H330" s="22">
        <f t="shared" si="23"/>
        <v>0</v>
      </c>
      <c r="I330" s="303"/>
    </row>
    <row r="331" spans="1:9" s="48" customFormat="1" ht="12.75" customHeight="1">
      <c r="A331" s="16"/>
      <c r="B331" s="21"/>
      <c r="C331" s="130" t="s">
        <v>348</v>
      </c>
      <c r="D331" s="22"/>
      <c r="E331" s="22"/>
      <c r="F331" s="22">
        <f>(F312)</f>
        <v>119855</v>
      </c>
      <c r="G331" s="22">
        <f>(G312)</f>
        <v>82076</v>
      </c>
      <c r="H331" s="22">
        <f>(H312)</f>
        <v>0</v>
      </c>
      <c r="I331" s="303">
        <f t="shared" si="21"/>
        <v>0</v>
      </c>
    </row>
    <row r="332" spans="1:9" s="48" customFormat="1" ht="12.75">
      <c r="A332" s="195"/>
      <c r="B332" s="196"/>
      <c r="C332" s="233" t="s">
        <v>536</v>
      </c>
      <c r="D332" s="234">
        <f>SUM(D24+D178+D295)</f>
        <v>856.5</v>
      </c>
      <c r="E332" s="234">
        <f>SUM(E24+E178+E295)</f>
        <v>584</v>
      </c>
      <c r="F332" s="235">
        <f>SUM(F315:F331)</f>
        <v>4741942</v>
      </c>
      <c r="G332" s="235">
        <f>SUM(G315:G331)</f>
        <v>4864686</v>
      </c>
      <c r="H332" s="235">
        <f>SUM(H315:H331)</f>
        <v>4409244</v>
      </c>
      <c r="I332" s="298">
        <f>SUM(H332/G332)</f>
        <v>0.906377924495024</v>
      </c>
    </row>
    <row r="333" spans="1:9" s="48" customFormat="1" ht="12">
      <c r="A333" s="16"/>
      <c r="B333" s="21"/>
      <c r="C333" s="16"/>
      <c r="D333" s="20"/>
      <c r="E333" s="20"/>
      <c r="F333" s="20"/>
      <c r="G333" s="20"/>
      <c r="H333" s="20"/>
      <c r="I333" s="20"/>
    </row>
    <row r="334" spans="1:9" s="48" customFormat="1" ht="12.75">
      <c r="A334" s="16"/>
      <c r="B334" s="21"/>
      <c r="C334" s="16"/>
      <c r="D334" s="119"/>
      <c r="E334" s="119"/>
      <c r="F334" s="20"/>
      <c r="G334" s="20"/>
      <c r="H334" s="119"/>
      <c r="I334" s="119"/>
    </row>
    <row r="335" spans="1:9" s="48" customFormat="1" ht="12">
      <c r="A335" s="16"/>
      <c r="B335" s="21"/>
      <c r="C335" s="16"/>
      <c r="D335" s="20"/>
      <c r="E335" s="20"/>
      <c r="F335" s="20"/>
      <c r="G335" s="20"/>
      <c r="H335" s="20"/>
      <c r="I335" s="20"/>
    </row>
    <row r="336" spans="1:9" s="48" customFormat="1" ht="12">
      <c r="A336" s="16"/>
      <c r="B336" s="21"/>
      <c r="C336" s="16"/>
      <c r="D336" s="20"/>
      <c r="E336" s="20"/>
      <c r="F336" s="20"/>
      <c r="G336" s="20"/>
      <c r="H336" s="20"/>
      <c r="I336" s="20"/>
    </row>
    <row r="337" spans="1:9" s="48" customFormat="1" ht="12">
      <c r="A337" s="16"/>
      <c r="B337" s="21"/>
      <c r="C337" s="16"/>
      <c r="D337" s="20"/>
      <c r="E337" s="20"/>
      <c r="F337" s="20"/>
      <c r="G337" s="20"/>
      <c r="H337" s="20"/>
      <c r="I337" s="20"/>
    </row>
    <row r="338" spans="1:9" s="48" customFormat="1" ht="12">
      <c r="A338" s="16"/>
      <c r="B338" s="21"/>
      <c r="C338" s="16"/>
      <c r="D338" s="20"/>
      <c r="E338" s="20"/>
      <c r="F338" s="20"/>
      <c r="G338" s="20"/>
      <c r="H338" s="20"/>
      <c r="I338" s="20"/>
    </row>
    <row r="339" spans="1:9" s="48" customFormat="1" ht="12">
      <c r="A339" s="16"/>
      <c r="B339" s="21"/>
      <c r="C339" s="16"/>
      <c r="D339" s="20"/>
      <c r="E339" s="20"/>
      <c r="F339" s="20"/>
      <c r="G339" s="20"/>
      <c r="H339" s="20"/>
      <c r="I339" s="20"/>
    </row>
    <row r="340" spans="1:9" s="48" customFormat="1" ht="12">
      <c r="A340" s="16"/>
      <c r="B340" s="21"/>
      <c r="C340" s="16"/>
      <c r="D340" s="20"/>
      <c r="E340" s="20"/>
      <c r="F340" s="20"/>
      <c r="G340" s="20"/>
      <c r="H340" s="20"/>
      <c r="I340" s="20"/>
    </row>
    <row r="341" spans="1:9" s="48" customFormat="1" ht="12">
      <c r="A341" s="16"/>
      <c r="B341" s="21"/>
      <c r="C341" s="16"/>
      <c r="D341" s="20"/>
      <c r="E341" s="20"/>
      <c r="F341" s="20"/>
      <c r="G341" s="20"/>
      <c r="H341" s="20"/>
      <c r="I341" s="20"/>
    </row>
    <row r="342" spans="1:9" s="48" customFormat="1" ht="12">
      <c r="A342" s="16"/>
      <c r="B342" s="21"/>
      <c r="C342" s="16"/>
      <c r="D342" s="20"/>
      <c r="E342" s="20"/>
      <c r="F342" s="20"/>
      <c r="G342" s="20"/>
      <c r="H342" s="20"/>
      <c r="I342" s="20"/>
    </row>
    <row r="343" spans="1:9" s="48" customFormat="1" ht="12">
      <c r="A343" s="16"/>
      <c r="B343" s="21"/>
      <c r="C343" s="16"/>
      <c r="D343" s="20"/>
      <c r="E343" s="20"/>
      <c r="F343" s="20"/>
      <c r="G343" s="20"/>
      <c r="H343" s="20"/>
      <c r="I343" s="20"/>
    </row>
    <row r="344" spans="1:9" s="48" customFormat="1" ht="12">
      <c r="A344" s="16"/>
      <c r="B344" s="21"/>
      <c r="C344" s="16"/>
      <c r="D344" s="20"/>
      <c r="E344" s="20"/>
      <c r="F344" s="20"/>
      <c r="G344" s="20"/>
      <c r="H344" s="20"/>
      <c r="I344" s="20"/>
    </row>
    <row r="345" spans="1:9" s="48" customFormat="1" ht="12">
      <c r="A345" s="16"/>
      <c r="B345" s="21"/>
      <c r="C345" s="16"/>
      <c r="D345" s="20"/>
      <c r="E345" s="20"/>
      <c r="F345" s="20"/>
      <c r="G345" s="20"/>
      <c r="H345" s="20"/>
      <c r="I345" s="20"/>
    </row>
    <row r="346" spans="1:9" s="48" customFormat="1" ht="12">
      <c r="A346" s="16"/>
      <c r="B346" s="21"/>
      <c r="C346" s="16"/>
      <c r="D346" s="20"/>
      <c r="E346" s="20"/>
      <c r="F346" s="20"/>
      <c r="G346" s="20"/>
      <c r="H346" s="20"/>
      <c r="I346" s="20"/>
    </row>
    <row r="347" spans="1:9" s="48" customFormat="1" ht="12">
      <c r="A347" s="16"/>
      <c r="B347" s="21"/>
      <c r="C347" s="16"/>
      <c r="D347" s="20"/>
      <c r="E347" s="20"/>
      <c r="F347" s="20"/>
      <c r="G347" s="20"/>
      <c r="H347" s="20"/>
      <c r="I347" s="20"/>
    </row>
    <row r="348" spans="1:9" s="48" customFormat="1" ht="12">
      <c r="A348" s="16"/>
      <c r="B348" s="21"/>
      <c r="C348" s="16"/>
      <c r="D348" s="20"/>
      <c r="E348" s="20"/>
      <c r="F348" s="20"/>
      <c r="G348" s="20"/>
      <c r="H348" s="20"/>
      <c r="I348" s="20"/>
    </row>
    <row r="349" spans="1:9" s="48" customFormat="1" ht="12">
      <c r="A349" s="16"/>
      <c r="B349" s="21"/>
      <c r="C349" s="16"/>
      <c r="D349" s="20"/>
      <c r="E349" s="20"/>
      <c r="F349" s="20"/>
      <c r="G349" s="20"/>
      <c r="H349" s="20"/>
      <c r="I349" s="20"/>
    </row>
    <row r="350" spans="1:9" s="48" customFormat="1" ht="12">
      <c r="A350" s="16"/>
      <c r="B350" s="21"/>
      <c r="C350" s="16"/>
      <c r="D350" s="20"/>
      <c r="E350" s="20"/>
      <c r="F350" s="20"/>
      <c r="G350" s="20"/>
      <c r="H350" s="20"/>
      <c r="I350" s="20"/>
    </row>
    <row r="351" spans="1:9" s="48" customFormat="1" ht="12">
      <c r="A351" s="16"/>
      <c r="B351" s="21"/>
      <c r="C351" s="16"/>
      <c r="D351" s="20"/>
      <c r="E351" s="20"/>
      <c r="F351" s="20"/>
      <c r="G351" s="20"/>
      <c r="H351" s="20"/>
      <c r="I351" s="20"/>
    </row>
    <row r="352" spans="1:9" s="48" customFormat="1" ht="12">
      <c r="A352" s="16"/>
      <c r="B352" s="21"/>
      <c r="C352" s="16"/>
      <c r="D352" s="20"/>
      <c r="E352" s="20"/>
      <c r="F352" s="20"/>
      <c r="G352" s="20"/>
      <c r="H352" s="20"/>
      <c r="I352" s="20"/>
    </row>
    <row r="353" spans="1:9" s="48" customFormat="1" ht="12">
      <c r="A353" s="16"/>
      <c r="B353" s="21"/>
      <c r="C353" s="16"/>
      <c r="D353" s="20"/>
      <c r="E353" s="20"/>
      <c r="F353" s="20"/>
      <c r="G353" s="20"/>
      <c r="H353" s="20"/>
      <c r="I353" s="20"/>
    </row>
    <row r="354" spans="1:9" s="48" customFormat="1" ht="12">
      <c r="A354" s="16"/>
      <c r="B354" s="21"/>
      <c r="C354" s="16"/>
      <c r="D354" s="20"/>
      <c r="E354" s="20"/>
      <c r="F354" s="20"/>
      <c r="G354" s="20"/>
      <c r="H354" s="20"/>
      <c r="I354" s="20"/>
    </row>
    <row r="355" spans="1:9" s="48" customFormat="1" ht="12">
      <c r="A355" s="16"/>
      <c r="B355" s="21"/>
      <c r="C355" s="16"/>
      <c r="D355" s="20"/>
      <c r="E355" s="20"/>
      <c r="F355" s="20"/>
      <c r="G355" s="20"/>
      <c r="H355" s="20"/>
      <c r="I355" s="20"/>
    </row>
    <row r="356" spans="1:9" s="48" customFormat="1" ht="12">
      <c r="A356" s="16"/>
      <c r="B356" s="21"/>
      <c r="C356" s="16"/>
      <c r="D356" s="20"/>
      <c r="E356" s="20"/>
      <c r="F356" s="20"/>
      <c r="G356" s="20"/>
      <c r="H356" s="20"/>
      <c r="I356" s="20"/>
    </row>
    <row r="357" spans="1:9" s="48" customFormat="1" ht="12">
      <c r="A357" s="16"/>
      <c r="B357" s="21"/>
      <c r="C357" s="16"/>
      <c r="D357" s="20"/>
      <c r="E357" s="20"/>
      <c r="F357" s="20"/>
      <c r="G357" s="20"/>
      <c r="H357" s="20"/>
      <c r="I357" s="20"/>
    </row>
    <row r="358" spans="1:9" s="48" customFormat="1" ht="12">
      <c r="A358" s="16"/>
      <c r="B358" s="21"/>
      <c r="C358" s="16"/>
      <c r="D358" s="20"/>
      <c r="E358" s="20"/>
      <c r="F358" s="20"/>
      <c r="G358" s="20"/>
      <c r="H358" s="20"/>
      <c r="I358" s="20"/>
    </row>
    <row r="359" spans="1:9" s="48" customFormat="1" ht="12">
      <c r="A359" s="16"/>
      <c r="B359" s="21"/>
      <c r="C359" s="16"/>
      <c r="D359" s="20"/>
      <c r="E359" s="20"/>
      <c r="F359" s="20"/>
      <c r="G359" s="20"/>
      <c r="H359" s="20"/>
      <c r="I359" s="20"/>
    </row>
    <row r="360" spans="1:9" s="48" customFormat="1" ht="12">
      <c r="A360" s="16"/>
      <c r="B360" s="21"/>
      <c r="C360" s="16"/>
      <c r="D360" s="20"/>
      <c r="E360" s="20"/>
      <c r="F360" s="20"/>
      <c r="G360" s="20"/>
      <c r="H360" s="20"/>
      <c r="I360" s="20"/>
    </row>
    <row r="361" spans="1:9" s="48" customFormat="1" ht="12">
      <c r="A361" s="16"/>
      <c r="B361" s="21"/>
      <c r="C361" s="16"/>
      <c r="D361" s="20"/>
      <c r="E361" s="20"/>
      <c r="F361" s="20"/>
      <c r="G361" s="20"/>
      <c r="H361" s="20"/>
      <c r="I361" s="20"/>
    </row>
    <row r="362" spans="1:9" s="48" customFormat="1" ht="12">
      <c r="A362" s="16"/>
      <c r="B362" s="21"/>
      <c r="C362" s="16"/>
      <c r="D362" s="20"/>
      <c r="E362" s="20"/>
      <c r="F362" s="20"/>
      <c r="G362" s="20"/>
      <c r="H362" s="20"/>
      <c r="I362" s="20"/>
    </row>
    <row r="363" spans="1:9" s="48" customFormat="1" ht="12">
      <c r="A363" s="16"/>
      <c r="B363" s="21"/>
      <c r="C363" s="16"/>
      <c r="D363" s="20"/>
      <c r="E363" s="20"/>
      <c r="F363" s="20"/>
      <c r="G363" s="20"/>
      <c r="H363" s="20"/>
      <c r="I363" s="20"/>
    </row>
    <row r="364" spans="1:9" s="48" customFormat="1" ht="12">
      <c r="A364" s="16"/>
      <c r="B364" s="21"/>
      <c r="C364" s="16"/>
      <c r="D364" s="20"/>
      <c r="E364" s="20"/>
      <c r="F364" s="20"/>
      <c r="G364" s="20"/>
      <c r="H364" s="20"/>
      <c r="I364" s="20"/>
    </row>
    <row r="365" spans="1:9" s="48" customFormat="1" ht="12">
      <c r="A365" s="16"/>
      <c r="B365" s="21"/>
      <c r="C365" s="16"/>
      <c r="D365" s="20"/>
      <c r="E365" s="20"/>
      <c r="F365" s="20"/>
      <c r="G365" s="20"/>
      <c r="H365" s="20"/>
      <c r="I365" s="20"/>
    </row>
    <row r="366" spans="1:9" s="48" customFormat="1" ht="12">
      <c r="A366" s="16"/>
      <c r="B366" s="21"/>
      <c r="C366" s="16"/>
      <c r="D366" s="20"/>
      <c r="E366" s="20"/>
      <c r="F366" s="20"/>
      <c r="G366" s="20"/>
      <c r="H366" s="20"/>
      <c r="I366" s="20"/>
    </row>
    <row r="367" spans="1:9" s="48" customFormat="1" ht="12">
      <c r="A367" s="16"/>
      <c r="B367" s="21"/>
      <c r="C367" s="16"/>
      <c r="D367" s="20"/>
      <c r="E367" s="20"/>
      <c r="F367" s="20"/>
      <c r="G367" s="20"/>
      <c r="H367" s="20"/>
      <c r="I367" s="20"/>
    </row>
    <row r="368" spans="1:9" s="48" customFormat="1" ht="12">
      <c r="A368" s="16"/>
      <c r="B368" s="21"/>
      <c r="C368" s="16"/>
      <c r="D368" s="20"/>
      <c r="E368" s="20"/>
      <c r="F368" s="20"/>
      <c r="G368" s="20"/>
      <c r="H368" s="20"/>
      <c r="I368" s="20"/>
    </row>
    <row r="369" spans="1:9" s="48" customFormat="1" ht="12">
      <c r="A369" s="16"/>
      <c r="B369" s="21"/>
      <c r="C369" s="16"/>
      <c r="D369" s="20"/>
      <c r="E369" s="20"/>
      <c r="F369" s="20"/>
      <c r="G369" s="20"/>
      <c r="H369" s="20"/>
      <c r="I369" s="20"/>
    </row>
    <row r="370" spans="1:9" s="48" customFormat="1" ht="12">
      <c r="A370" s="16"/>
      <c r="B370" s="21"/>
      <c r="C370" s="16"/>
      <c r="D370" s="20"/>
      <c r="E370" s="20"/>
      <c r="F370" s="20"/>
      <c r="G370" s="20"/>
      <c r="H370" s="20"/>
      <c r="I370" s="20"/>
    </row>
    <row r="371" spans="1:9" s="48" customFormat="1" ht="12">
      <c r="A371" s="16"/>
      <c r="B371" s="21"/>
      <c r="C371" s="16"/>
      <c r="D371" s="20"/>
      <c r="E371" s="20"/>
      <c r="F371" s="20"/>
      <c r="G371" s="20"/>
      <c r="H371" s="20"/>
      <c r="I371" s="20"/>
    </row>
    <row r="372" spans="1:9" s="48" customFormat="1" ht="12">
      <c r="A372" s="16"/>
      <c r="B372" s="21"/>
      <c r="C372" s="16"/>
      <c r="D372" s="20"/>
      <c r="E372" s="20"/>
      <c r="F372" s="20"/>
      <c r="G372" s="20"/>
      <c r="H372" s="20"/>
      <c r="I372" s="20"/>
    </row>
    <row r="373" spans="1:9" s="48" customFormat="1" ht="12">
      <c r="A373" s="16"/>
      <c r="B373" s="21"/>
      <c r="C373" s="16"/>
      <c r="D373" s="20"/>
      <c r="E373" s="20"/>
      <c r="F373" s="20"/>
      <c r="G373" s="20"/>
      <c r="H373" s="20"/>
      <c r="I373" s="20"/>
    </row>
    <row r="374" spans="1:9" s="48" customFormat="1" ht="12">
      <c r="A374" s="16"/>
      <c r="B374" s="21"/>
      <c r="C374" s="16"/>
      <c r="D374" s="20"/>
      <c r="E374" s="20"/>
      <c r="F374" s="20"/>
      <c r="G374" s="20"/>
      <c r="H374" s="20"/>
      <c r="I374" s="20"/>
    </row>
    <row r="375" spans="1:9" s="48" customFormat="1" ht="12">
      <c r="A375" s="16"/>
      <c r="B375" s="21"/>
      <c r="C375" s="16"/>
      <c r="D375" s="20"/>
      <c r="E375" s="20"/>
      <c r="F375" s="20"/>
      <c r="G375" s="20"/>
      <c r="H375" s="20"/>
      <c r="I375" s="20"/>
    </row>
    <row r="376" spans="1:9" s="48" customFormat="1" ht="12">
      <c r="A376" s="16"/>
      <c r="B376" s="21"/>
      <c r="C376" s="16"/>
      <c r="D376" s="20"/>
      <c r="E376" s="20"/>
      <c r="F376" s="20"/>
      <c r="G376" s="20"/>
      <c r="H376" s="20"/>
      <c r="I376" s="20"/>
    </row>
    <row r="377" spans="1:9" s="48" customFormat="1" ht="12">
      <c r="A377" s="16"/>
      <c r="B377" s="21"/>
      <c r="C377" s="16"/>
      <c r="D377" s="20"/>
      <c r="E377" s="20"/>
      <c r="F377" s="20"/>
      <c r="G377" s="20"/>
      <c r="H377" s="20"/>
      <c r="I377" s="20"/>
    </row>
    <row r="378" spans="1:9" s="48" customFormat="1" ht="12">
      <c r="A378" s="16"/>
      <c r="B378" s="21"/>
      <c r="C378" s="16"/>
      <c r="D378" s="20"/>
      <c r="E378" s="20"/>
      <c r="F378" s="20"/>
      <c r="G378" s="20"/>
      <c r="H378" s="20"/>
      <c r="I378" s="20"/>
    </row>
    <row r="379" spans="1:9" s="48" customFormat="1" ht="12">
      <c r="A379" s="16"/>
      <c r="B379" s="21"/>
      <c r="C379" s="16"/>
      <c r="D379" s="20"/>
      <c r="E379" s="20"/>
      <c r="F379" s="20"/>
      <c r="G379" s="20"/>
      <c r="H379" s="20"/>
      <c r="I379" s="20"/>
    </row>
    <row r="380" spans="1:9" s="48" customFormat="1" ht="12">
      <c r="A380" s="16"/>
      <c r="B380" s="21"/>
      <c r="C380" s="16"/>
      <c r="D380" s="20"/>
      <c r="E380" s="20"/>
      <c r="F380" s="20"/>
      <c r="G380" s="20"/>
      <c r="H380" s="20"/>
      <c r="I380" s="20"/>
    </row>
    <row r="381" spans="1:9" s="48" customFormat="1" ht="12">
      <c r="A381" s="16"/>
      <c r="B381" s="21"/>
      <c r="C381" s="16"/>
      <c r="D381" s="20"/>
      <c r="E381" s="20"/>
      <c r="F381" s="20"/>
      <c r="G381" s="20"/>
      <c r="H381" s="20"/>
      <c r="I381" s="20"/>
    </row>
    <row r="382" spans="1:9" s="48" customFormat="1" ht="12">
      <c r="A382" s="16"/>
      <c r="B382" s="21"/>
      <c r="C382" s="16"/>
      <c r="D382" s="20"/>
      <c r="E382" s="20"/>
      <c r="F382" s="20"/>
      <c r="G382" s="20"/>
      <c r="H382" s="20"/>
      <c r="I382" s="20"/>
    </row>
    <row r="383" spans="1:9" s="48" customFormat="1" ht="12">
      <c r="A383" s="16"/>
      <c r="B383" s="21"/>
      <c r="C383" s="16"/>
      <c r="D383" s="20"/>
      <c r="E383" s="20"/>
      <c r="F383" s="20"/>
      <c r="G383" s="20"/>
      <c r="H383" s="20"/>
      <c r="I383" s="20"/>
    </row>
    <row r="384" spans="1:9" s="48" customFormat="1" ht="12">
      <c r="A384" s="16"/>
      <c r="B384" s="21"/>
      <c r="C384" s="16"/>
      <c r="D384" s="20"/>
      <c r="E384" s="20"/>
      <c r="F384" s="20"/>
      <c r="G384" s="20"/>
      <c r="H384" s="20"/>
      <c r="I384" s="20"/>
    </row>
    <row r="385" spans="1:9" s="48" customFormat="1" ht="12">
      <c r="A385" s="16"/>
      <c r="B385" s="21"/>
      <c r="C385" s="16"/>
      <c r="D385" s="20"/>
      <c r="E385" s="20"/>
      <c r="F385" s="20"/>
      <c r="G385" s="20"/>
      <c r="H385" s="20"/>
      <c r="I385" s="20"/>
    </row>
    <row r="386" spans="1:9" s="48" customFormat="1" ht="12">
      <c r="A386" s="16"/>
      <c r="B386" s="21"/>
      <c r="C386" s="16"/>
      <c r="D386" s="20"/>
      <c r="E386" s="20"/>
      <c r="F386" s="20"/>
      <c r="G386" s="20"/>
      <c r="H386" s="20"/>
      <c r="I386" s="20"/>
    </row>
    <row r="387" spans="1:9" s="48" customFormat="1" ht="12">
      <c r="A387" s="16"/>
      <c r="B387" s="21"/>
      <c r="C387" s="16"/>
      <c r="D387" s="20"/>
      <c r="E387" s="20"/>
      <c r="F387" s="20"/>
      <c r="G387" s="20"/>
      <c r="H387" s="20"/>
      <c r="I387" s="20"/>
    </row>
    <row r="388" spans="1:9" s="48" customFormat="1" ht="12">
      <c r="A388" s="16"/>
      <c r="B388" s="21"/>
      <c r="C388" s="16"/>
      <c r="D388" s="20"/>
      <c r="E388" s="20"/>
      <c r="F388" s="20"/>
      <c r="G388" s="20"/>
      <c r="H388" s="20"/>
      <c r="I388" s="20"/>
    </row>
    <row r="389" spans="1:9" s="48" customFormat="1" ht="12">
      <c r="A389" s="16"/>
      <c r="B389" s="21"/>
      <c r="C389" s="16"/>
      <c r="D389" s="20"/>
      <c r="E389" s="20"/>
      <c r="F389" s="20"/>
      <c r="G389" s="20"/>
      <c r="H389" s="20"/>
      <c r="I389" s="20"/>
    </row>
    <row r="390" spans="1:9" s="48" customFormat="1" ht="12">
      <c r="A390" s="16"/>
      <c r="B390" s="21"/>
      <c r="C390" s="16"/>
      <c r="D390" s="20"/>
      <c r="E390" s="20"/>
      <c r="F390" s="20"/>
      <c r="G390" s="20"/>
      <c r="H390" s="20"/>
      <c r="I390" s="20"/>
    </row>
    <row r="391" spans="1:9" s="48" customFormat="1" ht="12">
      <c r="A391" s="16"/>
      <c r="B391" s="21"/>
      <c r="C391" s="16"/>
      <c r="D391" s="20"/>
      <c r="E391" s="20"/>
      <c r="F391" s="20"/>
      <c r="G391" s="20"/>
      <c r="H391" s="20"/>
      <c r="I391" s="20"/>
    </row>
    <row r="392" spans="1:9" s="48" customFormat="1" ht="12">
      <c r="A392" s="16"/>
      <c r="B392" s="21"/>
      <c r="C392" s="16"/>
      <c r="D392" s="20"/>
      <c r="E392" s="20"/>
      <c r="F392" s="20"/>
      <c r="G392" s="20"/>
      <c r="H392" s="20"/>
      <c r="I392" s="20"/>
    </row>
    <row r="393" spans="1:9" s="48" customFormat="1" ht="12">
      <c r="A393" s="16"/>
      <c r="B393" s="21"/>
      <c r="C393" s="16"/>
      <c r="D393" s="20"/>
      <c r="E393" s="20"/>
      <c r="F393" s="20"/>
      <c r="G393" s="20"/>
      <c r="H393" s="20"/>
      <c r="I393" s="20"/>
    </row>
    <row r="394" spans="1:9" s="48" customFormat="1" ht="12">
      <c r="A394" s="16"/>
      <c r="B394" s="21"/>
      <c r="C394" s="16"/>
      <c r="D394" s="20"/>
      <c r="E394" s="20"/>
      <c r="F394" s="20"/>
      <c r="G394" s="20"/>
      <c r="H394" s="20"/>
      <c r="I394" s="20"/>
    </row>
    <row r="395" spans="1:9" s="48" customFormat="1" ht="12">
      <c r="A395" s="16"/>
      <c r="B395" s="21"/>
      <c r="C395" s="16"/>
      <c r="D395" s="20"/>
      <c r="E395" s="20"/>
      <c r="F395" s="20"/>
      <c r="G395" s="20"/>
      <c r="H395" s="20"/>
      <c r="I395" s="20"/>
    </row>
    <row r="396" spans="1:9" s="48" customFormat="1" ht="12">
      <c r="A396" s="16"/>
      <c r="B396" s="21"/>
      <c r="C396" s="16"/>
      <c r="D396" s="20"/>
      <c r="E396" s="20"/>
      <c r="F396" s="20"/>
      <c r="G396" s="20"/>
      <c r="H396" s="20"/>
      <c r="I396" s="20"/>
    </row>
    <row r="397" spans="1:9" s="48" customFormat="1" ht="12">
      <c r="A397" s="16"/>
      <c r="B397" s="21"/>
      <c r="C397" s="16"/>
      <c r="D397" s="20"/>
      <c r="E397" s="20"/>
      <c r="F397" s="20"/>
      <c r="G397" s="20"/>
      <c r="H397" s="20"/>
      <c r="I397" s="20"/>
    </row>
    <row r="398" spans="1:9" s="48" customFormat="1" ht="12">
      <c r="A398" s="16"/>
      <c r="B398" s="21"/>
      <c r="C398" s="16"/>
      <c r="D398" s="20"/>
      <c r="E398" s="20"/>
      <c r="F398" s="20"/>
      <c r="G398" s="20"/>
      <c r="H398" s="20"/>
      <c r="I398" s="20"/>
    </row>
    <row r="399" spans="1:9" s="48" customFormat="1" ht="12">
      <c r="A399" s="16"/>
      <c r="B399" s="21"/>
      <c r="C399" s="16"/>
      <c r="D399" s="20"/>
      <c r="E399" s="20"/>
      <c r="F399" s="20"/>
      <c r="G399" s="20"/>
      <c r="H399" s="20"/>
      <c r="I399" s="20"/>
    </row>
    <row r="400" spans="1:9" s="48" customFormat="1" ht="12">
      <c r="A400" s="16"/>
      <c r="B400" s="21"/>
      <c r="C400" s="16"/>
      <c r="D400" s="20"/>
      <c r="E400" s="20"/>
      <c r="F400" s="20"/>
      <c r="G400" s="20"/>
      <c r="H400" s="20"/>
      <c r="I400" s="20"/>
    </row>
    <row r="401" spans="1:9" s="48" customFormat="1" ht="12">
      <c r="A401" s="16"/>
      <c r="B401" s="21"/>
      <c r="C401" s="16"/>
      <c r="D401" s="20"/>
      <c r="E401" s="20"/>
      <c r="F401" s="20"/>
      <c r="G401" s="20"/>
      <c r="H401" s="20"/>
      <c r="I401" s="20"/>
    </row>
    <row r="402" spans="1:9" s="48" customFormat="1" ht="12">
      <c r="A402" s="16"/>
      <c r="B402" s="21"/>
      <c r="C402" s="16"/>
      <c r="D402" s="20"/>
      <c r="E402" s="20"/>
      <c r="F402" s="20"/>
      <c r="G402" s="20"/>
      <c r="H402" s="20"/>
      <c r="I402" s="20"/>
    </row>
    <row r="403" spans="1:9" s="48" customFormat="1" ht="12">
      <c r="A403" s="16"/>
      <c r="B403" s="21"/>
      <c r="C403" s="16"/>
      <c r="D403" s="20"/>
      <c r="E403" s="20"/>
      <c r="F403" s="20"/>
      <c r="G403" s="20"/>
      <c r="H403" s="20"/>
      <c r="I403" s="20"/>
    </row>
    <row r="404" spans="1:9" s="48" customFormat="1" ht="12">
      <c r="A404" s="16"/>
      <c r="B404" s="21"/>
      <c r="C404" s="16"/>
      <c r="D404" s="20"/>
      <c r="E404" s="20"/>
      <c r="F404" s="20"/>
      <c r="G404" s="20"/>
      <c r="H404" s="20"/>
      <c r="I404" s="20"/>
    </row>
    <row r="405" spans="1:9" s="48" customFormat="1" ht="12">
      <c r="A405" s="16"/>
      <c r="B405" s="21"/>
      <c r="C405" s="16"/>
      <c r="D405" s="20"/>
      <c r="E405" s="20"/>
      <c r="F405" s="20"/>
      <c r="G405" s="20"/>
      <c r="H405" s="20"/>
      <c r="I405" s="20"/>
    </row>
    <row r="406" spans="1:9" s="48" customFormat="1" ht="12">
      <c r="A406" s="16"/>
      <c r="B406" s="21"/>
      <c r="C406" s="16"/>
      <c r="D406" s="20"/>
      <c r="E406" s="20"/>
      <c r="F406" s="20"/>
      <c r="G406" s="20"/>
      <c r="H406" s="20"/>
      <c r="I406" s="20"/>
    </row>
    <row r="407" spans="1:9" s="48" customFormat="1" ht="12">
      <c r="A407" s="16"/>
      <c r="B407" s="21"/>
      <c r="C407" s="16"/>
      <c r="D407" s="20"/>
      <c r="E407" s="20"/>
      <c r="F407" s="20"/>
      <c r="G407" s="20"/>
      <c r="H407" s="20"/>
      <c r="I407" s="20"/>
    </row>
    <row r="408" spans="1:9" s="48" customFormat="1" ht="12">
      <c r="A408" s="16"/>
      <c r="B408" s="21"/>
      <c r="C408" s="16"/>
      <c r="D408" s="20"/>
      <c r="E408" s="20"/>
      <c r="F408" s="20"/>
      <c r="G408" s="20"/>
      <c r="H408" s="20"/>
      <c r="I408" s="20"/>
    </row>
    <row r="409" spans="1:9" s="48" customFormat="1" ht="12">
      <c r="A409" s="16"/>
      <c r="B409" s="21"/>
      <c r="C409" s="16"/>
      <c r="D409" s="20"/>
      <c r="E409" s="20"/>
      <c r="F409" s="20"/>
      <c r="G409" s="20"/>
      <c r="H409" s="20"/>
      <c r="I409" s="20"/>
    </row>
    <row r="410" spans="1:9" s="48" customFormat="1" ht="12">
      <c r="A410" s="16"/>
      <c r="B410" s="21"/>
      <c r="C410" s="16"/>
      <c r="D410" s="20"/>
      <c r="E410" s="20"/>
      <c r="F410" s="20"/>
      <c r="G410" s="20"/>
      <c r="H410" s="20"/>
      <c r="I410" s="20"/>
    </row>
    <row r="411" spans="1:9" s="48" customFormat="1" ht="12">
      <c r="A411" s="16"/>
      <c r="B411" s="21"/>
      <c r="C411" s="16"/>
      <c r="D411" s="20"/>
      <c r="E411" s="20"/>
      <c r="F411" s="20"/>
      <c r="G411" s="20"/>
      <c r="H411" s="20"/>
      <c r="I411" s="20"/>
    </row>
    <row r="412" spans="1:9" s="48" customFormat="1" ht="12">
      <c r="A412" s="16"/>
      <c r="B412" s="21"/>
      <c r="C412" s="16"/>
      <c r="D412" s="20"/>
      <c r="E412" s="20"/>
      <c r="F412" s="20"/>
      <c r="G412" s="20"/>
      <c r="H412" s="20"/>
      <c r="I412" s="20"/>
    </row>
    <row r="413" spans="1:9" s="48" customFormat="1" ht="12">
      <c r="A413" s="16"/>
      <c r="B413" s="21"/>
      <c r="C413" s="16"/>
      <c r="D413" s="20"/>
      <c r="E413" s="20"/>
      <c r="F413" s="20"/>
      <c r="G413" s="20"/>
      <c r="H413" s="20"/>
      <c r="I413" s="20"/>
    </row>
    <row r="414" spans="1:9" s="48" customFormat="1" ht="12">
      <c r="A414" s="16"/>
      <c r="B414" s="21"/>
      <c r="C414" s="16"/>
      <c r="D414" s="22"/>
      <c r="E414" s="22"/>
      <c r="F414" s="22"/>
      <c r="G414" s="22"/>
      <c r="H414" s="22"/>
      <c r="I414" s="22"/>
    </row>
    <row r="415" spans="1:9" s="48" customFormat="1" ht="12">
      <c r="A415" s="16"/>
      <c r="B415" s="21"/>
      <c r="C415" s="16"/>
      <c r="D415" s="22"/>
      <c r="E415" s="22"/>
      <c r="F415" s="22"/>
      <c r="G415" s="22"/>
      <c r="H415" s="22"/>
      <c r="I415" s="22"/>
    </row>
    <row r="416" spans="1:9" s="48" customFormat="1" ht="12">
      <c r="A416" s="16"/>
      <c r="B416" s="21"/>
      <c r="C416" s="16"/>
      <c r="D416" s="22"/>
      <c r="E416" s="22"/>
      <c r="F416" s="22"/>
      <c r="G416" s="22"/>
      <c r="H416" s="22"/>
      <c r="I416" s="22"/>
    </row>
    <row r="417" spans="1:9" s="48" customFormat="1" ht="12">
      <c r="A417" s="16"/>
      <c r="B417" s="21"/>
      <c r="C417" s="16"/>
      <c r="D417" s="22"/>
      <c r="E417" s="22"/>
      <c r="F417" s="22"/>
      <c r="G417" s="22"/>
      <c r="H417" s="22"/>
      <c r="I417" s="22"/>
    </row>
    <row r="418" spans="1:9" s="48" customFormat="1" ht="12">
      <c r="A418" s="16"/>
      <c r="B418" s="21"/>
      <c r="C418" s="16"/>
      <c r="D418" s="22"/>
      <c r="E418" s="22"/>
      <c r="F418" s="22"/>
      <c r="G418" s="22"/>
      <c r="H418" s="22"/>
      <c r="I418" s="22"/>
    </row>
    <row r="419" spans="1:9" s="48" customFormat="1" ht="12">
      <c r="A419" s="16"/>
      <c r="B419" s="21"/>
      <c r="C419" s="16"/>
      <c r="D419" s="22"/>
      <c r="E419" s="22"/>
      <c r="F419" s="22"/>
      <c r="G419" s="22"/>
      <c r="H419" s="22"/>
      <c r="I419" s="22"/>
    </row>
    <row r="420" spans="1:9" s="48" customFormat="1" ht="12">
      <c r="A420" s="16"/>
      <c r="B420" s="21"/>
      <c r="C420" s="16"/>
      <c r="D420" s="22"/>
      <c r="E420" s="22"/>
      <c r="F420" s="22"/>
      <c r="G420" s="22"/>
      <c r="H420" s="22"/>
      <c r="I420" s="22"/>
    </row>
    <row r="421" spans="1:9" s="48" customFormat="1" ht="12">
      <c r="A421" s="16"/>
      <c r="B421" s="21"/>
      <c r="C421" s="16"/>
      <c r="D421" s="22"/>
      <c r="E421" s="22"/>
      <c r="F421" s="22"/>
      <c r="G421" s="22"/>
      <c r="H421" s="22"/>
      <c r="I421" s="22"/>
    </row>
    <row r="422" spans="1:9" s="48" customFormat="1" ht="12">
      <c r="A422" s="16"/>
      <c r="B422" s="21"/>
      <c r="C422" s="16"/>
      <c r="D422" s="22"/>
      <c r="E422" s="22"/>
      <c r="F422" s="22"/>
      <c r="G422" s="22"/>
      <c r="H422" s="22"/>
      <c r="I422" s="22"/>
    </row>
    <row r="423" spans="1:9" s="48" customFormat="1" ht="12">
      <c r="A423" s="16"/>
      <c r="B423" s="21"/>
      <c r="C423" s="16"/>
      <c r="D423" s="22"/>
      <c r="E423" s="22"/>
      <c r="F423" s="22"/>
      <c r="G423" s="22"/>
      <c r="H423" s="22"/>
      <c r="I423" s="22"/>
    </row>
    <row r="424" spans="1:9" s="48" customFormat="1" ht="12">
      <c r="A424" s="16"/>
      <c r="B424" s="21"/>
      <c r="C424" s="16"/>
      <c r="D424" s="22"/>
      <c r="E424" s="22"/>
      <c r="F424" s="22"/>
      <c r="G424" s="22"/>
      <c r="H424" s="22"/>
      <c r="I424" s="22"/>
    </row>
    <row r="425" spans="1:9" s="48" customFormat="1" ht="12">
      <c r="A425" s="16"/>
      <c r="B425" s="21"/>
      <c r="C425" s="16"/>
      <c r="D425" s="22"/>
      <c r="E425" s="22"/>
      <c r="F425" s="22"/>
      <c r="G425" s="22"/>
      <c r="H425" s="22"/>
      <c r="I425" s="22"/>
    </row>
    <row r="426" spans="1:9" s="48" customFormat="1" ht="12">
      <c r="A426" s="16"/>
      <c r="B426" s="21"/>
      <c r="C426" s="16"/>
      <c r="D426" s="22"/>
      <c r="E426" s="22"/>
      <c r="F426" s="22"/>
      <c r="G426" s="22"/>
      <c r="H426" s="22"/>
      <c r="I426" s="22"/>
    </row>
    <row r="427" spans="1:9" s="48" customFormat="1" ht="12">
      <c r="A427" s="16"/>
      <c r="B427" s="21"/>
      <c r="C427" s="16"/>
      <c r="D427" s="22"/>
      <c r="E427" s="22"/>
      <c r="F427" s="22"/>
      <c r="G427" s="22"/>
      <c r="H427" s="22"/>
      <c r="I427" s="22"/>
    </row>
    <row r="428" spans="1:9" s="48" customFormat="1" ht="12">
      <c r="A428" s="16"/>
      <c r="B428" s="21"/>
      <c r="C428" s="16"/>
      <c r="D428" s="22"/>
      <c r="E428" s="22"/>
      <c r="F428" s="22"/>
      <c r="G428" s="22"/>
      <c r="H428" s="22"/>
      <c r="I428" s="22"/>
    </row>
    <row r="429" spans="1:9" s="48" customFormat="1" ht="12">
      <c r="A429" s="16"/>
      <c r="B429" s="21"/>
      <c r="C429" s="16"/>
      <c r="D429" s="22"/>
      <c r="E429" s="22"/>
      <c r="F429" s="22"/>
      <c r="G429" s="22"/>
      <c r="H429" s="22"/>
      <c r="I429" s="22"/>
    </row>
    <row r="430" spans="1:9" s="48" customFormat="1" ht="12">
      <c r="A430" s="16"/>
      <c r="B430" s="21"/>
      <c r="C430" s="16"/>
      <c r="D430" s="22"/>
      <c r="E430" s="22"/>
      <c r="F430" s="22"/>
      <c r="G430" s="22"/>
      <c r="H430" s="22"/>
      <c r="I430" s="22"/>
    </row>
    <row r="431" spans="1:9" s="48" customFormat="1" ht="12">
      <c r="A431" s="16"/>
      <c r="B431" s="21"/>
      <c r="C431" s="16"/>
      <c r="D431" s="22"/>
      <c r="E431" s="22"/>
      <c r="F431" s="22"/>
      <c r="G431" s="22"/>
      <c r="H431" s="22"/>
      <c r="I431" s="22"/>
    </row>
    <row r="432" spans="1:9" s="48" customFormat="1" ht="12">
      <c r="A432" s="16"/>
      <c r="B432" s="21"/>
      <c r="C432" s="16"/>
      <c r="D432" s="22"/>
      <c r="E432" s="22"/>
      <c r="F432" s="22"/>
      <c r="G432" s="22"/>
      <c r="H432" s="22"/>
      <c r="I432" s="22"/>
    </row>
    <row r="433" spans="1:9" s="48" customFormat="1" ht="12">
      <c r="A433" s="16"/>
      <c r="B433" s="21"/>
      <c r="C433" s="16"/>
      <c r="D433" s="22"/>
      <c r="E433" s="22"/>
      <c r="F433" s="22"/>
      <c r="G433" s="22"/>
      <c r="H433" s="22"/>
      <c r="I433" s="22"/>
    </row>
    <row r="434" spans="1:9" s="48" customFormat="1" ht="12">
      <c r="A434" s="16"/>
      <c r="B434" s="21"/>
      <c r="C434" s="16"/>
      <c r="D434" s="22"/>
      <c r="E434" s="22"/>
      <c r="F434" s="22"/>
      <c r="G434" s="22"/>
      <c r="H434" s="22"/>
      <c r="I434" s="22"/>
    </row>
    <row r="435" spans="1:9" s="48" customFormat="1" ht="12">
      <c r="A435" s="16"/>
      <c r="B435" s="21"/>
      <c r="C435" s="16"/>
      <c r="D435" s="22"/>
      <c r="E435" s="22"/>
      <c r="F435" s="22"/>
      <c r="G435" s="22"/>
      <c r="H435" s="22"/>
      <c r="I435" s="22"/>
    </row>
    <row r="436" spans="1:9" s="48" customFormat="1" ht="12">
      <c r="A436" s="16"/>
      <c r="B436" s="21"/>
      <c r="C436" s="16"/>
      <c r="D436" s="22"/>
      <c r="E436" s="22"/>
      <c r="F436" s="22"/>
      <c r="G436" s="22"/>
      <c r="H436" s="22"/>
      <c r="I436" s="22"/>
    </row>
    <row r="437" spans="1:9" s="48" customFormat="1" ht="12">
      <c r="A437" s="16"/>
      <c r="B437" s="21"/>
      <c r="C437" s="16"/>
      <c r="D437" s="22"/>
      <c r="E437" s="22"/>
      <c r="F437" s="22"/>
      <c r="G437" s="22"/>
      <c r="H437" s="22"/>
      <c r="I437" s="22"/>
    </row>
    <row r="438" spans="1:9" s="48" customFormat="1" ht="12">
      <c r="A438" s="16"/>
      <c r="B438" s="21"/>
      <c r="C438" s="16"/>
      <c r="D438" s="22"/>
      <c r="E438" s="22"/>
      <c r="F438" s="22"/>
      <c r="G438" s="22"/>
      <c r="H438" s="22"/>
      <c r="I438" s="22"/>
    </row>
    <row r="439" spans="1:9" s="48" customFormat="1" ht="12">
      <c r="A439" s="16"/>
      <c r="B439" s="21"/>
      <c r="C439" s="16"/>
      <c r="D439" s="22"/>
      <c r="E439" s="22"/>
      <c r="F439" s="22"/>
      <c r="G439" s="22"/>
      <c r="H439" s="22"/>
      <c r="I439" s="22"/>
    </row>
    <row r="440" spans="1:9" s="48" customFormat="1" ht="12">
      <c r="A440" s="16"/>
      <c r="B440" s="21"/>
      <c r="C440" s="16"/>
      <c r="D440" s="22"/>
      <c r="E440" s="22"/>
      <c r="F440" s="22"/>
      <c r="G440" s="22"/>
      <c r="H440" s="22"/>
      <c r="I440" s="22"/>
    </row>
    <row r="441" spans="1:9" s="48" customFormat="1" ht="12">
      <c r="A441" s="16"/>
      <c r="B441" s="21"/>
      <c r="C441" s="16"/>
      <c r="D441" s="22"/>
      <c r="E441" s="22"/>
      <c r="F441" s="22"/>
      <c r="G441" s="22"/>
      <c r="H441" s="22"/>
      <c r="I441" s="22"/>
    </row>
    <row r="442" spans="1:9" s="48" customFormat="1" ht="12">
      <c r="A442" s="16"/>
      <c r="B442" s="21"/>
      <c r="C442" s="16"/>
      <c r="D442" s="22"/>
      <c r="E442" s="22"/>
      <c r="F442" s="22"/>
      <c r="G442" s="22"/>
      <c r="H442" s="22"/>
      <c r="I442" s="22"/>
    </row>
    <row r="443" spans="1:9" s="48" customFormat="1" ht="12">
      <c r="A443" s="16"/>
      <c r="B443" s="21"/>
      <c r="C443" s="16"/>
      <c r="D443" s="22"/>
      <c r="E443" s="22"/>
      <c r="F443" s="22"/>
      <c r="G443" s="22"/>
      <c r="H443" s="22"/>
      <c r="I443" s="22"/>
    </row>
    <row r="444" spans="1:9" s="48" customFormat="1" ht="12">
      <c r="A444" s="16"/>
      <c r="B444" s="21"/>
      <c r="C444" s="16"/>
      <c r="D444" s="22"/>
      <c r="E444" s="22"/>
      <c r="F444" s="22"/>
      <c r="G444" s="22"/>
      <c r="H444" s="22"/>
      <c r="I444" s="22"/>
    </row>
    <row r="445" spans="1:9" s="48" customFormat="1" ht="12">
      <c r="A445" s="16"/>
      <c r="B445" s="21"/>
      <c r="C445" s="16"/>
      <c r="D445" s="22"/>
      <c r="E445" s="22"/>
      <c r="F445" s="22"/>
      <c r="G445" s="22"/>
      <c r="H445" s="22"/>
      <c r="I445" s="22"/>
    </row>
    <row r="446" spans="1:9" s="48" customFormat="1" ht="12">
      <c r="A446" s="16"/>
      <c r="B446" s="21"/>
      <c r="C446" s="16"/>
      <c r="D446" s="22"/>
      <c r="E446" s="22"/>
      <c r="F446" s="22"/>
      <c r="G446" s="22"/>
      <c r="H446" s="22"/>
      <c r="I446" s="22"/>
    </row>
    <row r="447" spans="1:9" s="48" customFormat="1" ht="12">
      <c r="A447" s="16"/>
      <c r="B447" s="21"/>
      <c r="C447" s="16"/>
      <c r="D447" s="22"/>
      <c r="E447" s="22"/>
      <c r="F447" s="22"/>
      <c r="G447" s="22"/>
      <c r="H447" s="22"/>
      <c r="I447" s="22"/>
    </row>
    <row r="448" spans="1:9" s="48" customFormat="1" ht="12">
      <c r="A448" s="16"/>
      <c r="B448" s="21"/>
      <c r="C448" s="16"/>
      <c r="D448" s="22"/>
      <c r="E448" s="22"/>
      <c r="F448" s="22"/>
      <c r="G448" s="22"/>
      <c r="H448" s="22"/>
      <c r="I448" s="22"/>
    </row>
    <row r="449" spans="1:9" s="48" customFormat="1" ht="12">
      <c r="A449" s="16"/>
      <c r="B449" s="21"/>
      <c r="C449" s="16"/>
      <c r="D449" s="22"/>
      <c r="E449" s="22"/>
      <c r="F449" s="22"/>
      <c r="G449" s="22"/>
      <c r="H449" s="22"/>
      <c r="I449" s="22"/>
    </row>
    <row r="450" spans="1:9" s="48" customFormat="1" ht="12">
      <c r="A450" s="16"/>
      <c r="B450" s="21"/>
      <c r="C450" s="16"/>
      <c r="D450" s="22"/>
      <c r="E450" s="22"/>
      <c r="F450" s="22"/>
      <c r="G450" s="22"/>
      <c r="H450" s="22"/>
      <c r="I450" s="22"/>
    </row>
    <row r="451" spans="1:9" s="48" customFormat="1" ht="12">
      <c r="A451" s="16"/>
      <c r="B451" s="21"/>
      <c r="C451" s="16"/>
      <c r="D451" s="22"/>
      <c r="E451" s="22"/>
      <c r="F451" s="22"/>
      <c r="G451" s="22"/>
      <c r="H451" s="22"/>
      <c r="I451" s="22"/>
    </row>
    <row r="452" spans="1:9" s="48" customFormat="1" ht="12">
      <c r="A452" s="16"/>
      <c r="B452" s="21"/>
      <c r="C452" s="16"/>
      <c r="D452" s="22"/>
      <c r="E452" s="22"/>
      <c r="F452" s="22"/>
      <c r="G452" s="22"/>
      <c r="H452" s="22"/>
      <c r="I452" s="22"/>
    </row>
    <row r="453" spans="1:9" s="48" customFormat="1" ht="12">
      <c r="A453" s="16"/>
      <c r="B453" s="21"/>
      <c r="C453" s="16"/>
      <c r="D453" s="22"/>
      <c r="E453" s="22"/>
      <c r="F453" s="22"/>
      <c r="G453" s="22"/>
      <c r="H453" s="22"/>
      <c r="I453" s="22"/>
    </row>
    <row r="454" spans="1:9" s="48" customFormat="1" ht="12">
      <c r="A454" s="16"/>
      <c r="B454" s="21"/>
      <c r="C454" s="16"/>
      <c r="D454" s="22"/>
      <c r="E454" s="22"/>
      <c r="F454" s="22"/>
      <c r="G454" s="22"/>
      <c r="H454" s="22"/>
      <c r="I454" s="22"/>
    </row>
    <row r="455" spans="1:9" s="48" customFormat="1" ht="12">
      <c r="A455" s="16"/>
      <c r="B455" s="21"/>
      <c r="C455" s="16"/>
      <c r="D455" s="22"/>
      <c r="E455" s="22"/>
      <c r="F455" s="22"/>
      <c r="G455" s="22"/>
      <c r="H455" s="22"/>
      <c r="I455" s="22"/>
    </row>
    <row r="456" spans="1:9" s="48" customFormat="1" ht="12">
      <c r="A456" s="16"/>
      <c r="B456" s="21"/>
      <c r="C456" s="16"/>
      <c r="D456" s="22"/>
      <c r="E456" s="22"/>
      <c r="F456" s="22"/>
      <c r="G456" s="22"/>
      <c r="H456" s="22"/>
      <c r="I456" s="22"/>
    </row>
    <row r="457" spans="1:9" s="48" customFormat="1" ht="12">
      <c r="A457" s="16"/>
      <c r="B457" s="21"/>
      <c r="C457" s="16"/>
      <c r="D457" s="22"/>
      <c r="E457" s="22"/>
      <c r="F457" s="22"/>
      <c r="G457" s="22"/>
      <c r="H457" s="22"/>
      <c r="I457" s="22"/>
    </row>
    <row r="458" spans="1:9" s="48" customFormat="1" ht="12">
      <c r="A458" s="16"/>
      <c r="B458" s="21"/>
      <c r="C458" s="16"/>
      <c r="D458" s="22"/>
      <c r="E458" s="22"/>
      <c r="F458" s="22"/>
      <c r="G458" s="22"/>
      <c r="H458" s="22"/>
      <c r="I458" s="22"/>
    </row>
    <row r="459" spans="1:9" s="48" customFormat="1" ht="12">
      <c r="A459" s="16"/>
      <c r="B459" s="21"/>
      <c r="C459" s="16"/>
      <c r="D459" s="22"/>
      <c r="E459" s="22"/>
      <c r="F459" s="22"/>
      <c r="G459" s="22"/>
      <c r="H459" s="22"/>
      <c r="I459" s="22"/>
    </row>
    <row r="460" spans="1:9" s="48" customFormat="1" ht="12">
      <c r="A460" s="16"/>
      <c r="B460" s="21"/>
      <c r="C460" s="16"/>
      <c r="D460" s="22"/>
      <c r="E460" s="22"/>
      <c r="F460" s="22"/>
      <c r="G460" s="22"/>
      <c r="H460" s="22"/>
      <c r="I460" s="22"/>
    </row>
    <row r="461" spans="1:9" s="48" customFormat="1" ht="12">
      <c r="A461" s="16"/>
      <c r="B461" s="21"/>
      <c r="C461" s="16"/>
      <c r="D461" s="22"/>
      <c r="E461" s="22"/>
      <c r="F461" s="22"/>
      <c r="G461" s="22"/>
      <c r="H461" s="22"/>
      <c r="I461" s="22"/>
    </row>
    <row r="462" spans="1:9" s="48" customFormat="1" ht="12">
      <c r="A462" s="16"/>
      <c r="B462" s="21"/>
      <c r="C462" s="16"/>
      <c r="D462" s="22"/>
      <c r="E462" s="22"/>
      <c r="F462" s="22"/>
      <c r="G462" s="22"/>
      <c r="H462" s="22"/>
      <c r="I462" s="22"/>
    </row>
    <row r="463" spans="1:9" s="48" customFormat="1" ht="12">
      <c r="A463" s="16"/>
      <c r="B463" s="21"/>
      <c r="C463" s="16"/>
      <c r="D463" s="22"/>
      <c r="E463" s="22"/>
      <c r="F463" s="22"/>
      <c r="G463" s="22"/>
      <c r="H463" s="22"/>
      <c r="I463" s="22"/>
    </row>
    <row r="464" spans="1:9" s="48" customFormat="1" ht="12">
      <c r="A464" s="16"/>
      <c r="B464" s="21"/>
      <c r="C464" s="16"/>
      <c r="D464" s="22"/>
      <c r="E464" s="22"/>
      <c r="F464" s="22"/>
      <c r="G464" s="22"/>
      <c r="H464" s="22"/>
      <c r="I464" s="22"/>
    </row>
    <row r="465" spans="1:9" s="48" customFormat="1" ht="12">
      <c r="A465" s="16"/>
      <c r="B465" s="21"/>
      <c r="C465" s="16"/>
      <c r="D465" s="22"/>
      <c r="E465" s="22"/>
      <c r="F465" s="22"/>
      <c r="G465" s="22"/>
      <c r="H465" s="22"/>
      <c r="I465" s="22"/>
    </row>
    <row r="466" spans="1:9" s="48" customFormat="1" ht="12">
      <c r="A466" s="16"/>
      <c r="B466" s="21"/>
      <c r="C466" s="16"/>
      <c r="D466" s="22"/>
      <c r="E466" s="22"/>
      <c r="F466" s="22"/>
      <c r="G466" s="22"/>
      <c r="H466" s="22"/>
      <c r="I466" s="22"/>
    </row>
    <row r="467" spans="1:9" s="48" customFormat="1" ht="12">
      <c r="A467" s="16"/>
      <c r="B467" s="21"/>
      <c r="C467" s="16"/>
      <c r="D467" s="22"/>
      <c r="E467" s="22"/>
      <c r="F467" s="22"/>
      <c r="G467" s="22"/>
      <c r="H467" s="22"/>
      <c r="I467" s="22"/>
    </row>
    <row r="468" spans="1:9" s="48" customFormat="1" ht="12">
      <c r="A468" s="16"/>
      <c r="B468" s="21"/>
      <c r="C468" s="16"/>
      <c r="D468" s="22"/>
      <c r="E468" s="22"/>
      <c r="F468" s="22"/>
      <c r="G468" s="22"/>
      <c r="H468" s="22"/>
      <c r="I468" s="22"/>
    </row>
    <row r="469" spans="1:9" s="48" customFormat="1" ht="12">
      <c r="A469" s="16"/>
      <c r="B469" s="21"/>
      <c r="C469" s="16"/>
      <c r="D469" s="22"/>
      <c r="E469" s="22"/>
      <c r="F469" s="22"/>
      <c r="G469" s="22"/>
      <c r="H469" s="22"/>
      <c r="I469" s="22"/>
    </row>
    <row r="470" spans="1:9" s="48" customFormat="1" ht="12">
      <c r="A470" s="16"/>
      <c r="B470" s="21"/>
      <c r="C470" s="16"/>
      <c r="D470" s="22"/>
      <c r="E470" s="22"/>
      <c r="F470" s="22"/>
      <c r="G470" s="22"/>
      <c r="H470" s="22"/>
      <c r="I470" s="22"/>
    </row>
    <row r="471" spans="1:9" s="48" customFormat="1" ht="12">
      <c r="A471" s="16"/>
      <c r="B471" s="21"/>
      <c r="C471" s="16"/>
      <c r="D471" s="22"/>
      <c r="E471" s="22"/>
      <c r="F471" s="22"/>
      <c r="G471" s="22"/>
      <c r="H471" s="22"/>
      <c r="I471" s="22"/>
    </row>
    <row r="472" spans="1:9" s="48" customFormat="1" ht="12">
      <c r="A472" s="16"/>
      <c r="B472" s="21"/>
      <c r="C472" s="16"/>
      <c r="D472" s="22"/>
      <c r="E472" s="22"/>
      <c r="F472" s="22"/>
      <c r="G472" s="22"/>
      <c r="H472" s="22"/>
      <c r="I472" s="22"/>
    </row>
    <row r="473" spans="1:9" s="48" customFormat="1" ht="12">
      <c r="A473" s="16"/>
      <c r="B473" s="21"/>
      <c r="C473" s="16"/>
      <c r="D473" s="22"/>
      <c r="E473" s="22"/>
      <c r="F473" s="22"/>
      <c r="G473" s="22"/>
      <c r="H473" s="22"/>
      <c r="I473" s="22"/>
    </row>
    <row r="474" spans="1:9" s="48" customFormat="1" ht="12">
      <c r="A474" s="16"/>
      <c r="B474" s="21"/>
      <c r="C474" s="16"/>
      <c r="D474" s="22"/>
      <c r="E474" s="22"/>
      <c r="F474" s="22"/>
      <c r="G474" s="22"/>
      <c r="H474" s="22"/>
      <c r="I474" s="22"/>
    </row>
    <row r="475" spans="1:9" s="48" customFormat="1" ht="12">
      <c r="A475" s="16"/>
      <c r="B475" s="21"/>
      <c r="C475" s="16"/>
      <c r="D475" s="22"/>
      <c r="E475" s="22"/>
      <c r="F475" s="22"/>
      <c r="G475" s="22"/>
      <c r="H475" s="22"/>
      <c r="I475" s="22"/>
    </row>
    <row r="476" spans="1:9" s="48" customFormat="1" ht="12">
      <c r="A476" s="16"/>
      <c r="B476" s="21"/>
      <c r="C476" s="16"/>
      <c r="D476" s="22"/>
      <c r="E476" s="22"/>
      <c r="F476" s="22"/>
      <c r="G476" s="22"/>
      <c r="H476" s="22"/>
      <c r="I476" s="22"/>
    </row>
    <row r="477" spans="1:9" s="48" customFormat="1" ht="12">
      <c r="A477" s="16"/>
      <c r="B477" s="21"/>
      <c r="C477" s="16"/>
      <c r="D477" s="22"/>
      <c r="E477" s="22"/>
      <c r="F477" s="22"/>
      <c r="G477" s="22"/>
      <c r="H477" s="22"/>
      <c r="I477" s="22"/>
    </row>
    <row r="478" spans="1:9" s="48" customFormat="1" ht="12">
      <c r="A478" s="16"/>
      <c r="B478" s="21"/>
      <c r="C478" s="16"/>
      <c r="D478" s="22"/>
      <c r="E478" s="22"/>
      <c r="F478" s="22"/>
      <c r="G478" s="22"/>
      <c r="H478" s="22"/>
      <c r="I478" s="22"/>
    </row>
    <row r="479" spans="1:9" s="48" customFormat="1" ht="12">
      <c r="A479" s="16"/>
      <c r="B479" s="21"/>
      <c r="C479" s="16"/>
      <c r="D479" s="22"/>
      <c r="E479" s="22"/>
      <c r="F479" s="22"/>
      <c r="G479" s="22"/>
      <c r="H479" s="22"/>
      <c r="I479" s="22"/>
    </row>
    <row r="480" spans="1:9" s="48" customFormat="1" ht="12">
      <c r="A480" s="16"/>
      <c r="B480" s="21"/>
      <c r="C480" s="16"/>
      <c r="D480" s="22"/>
      <c r="E480" s="22"/>
      <c r="F480" s="22"/>
      <c r="G480" s="22"/>
      <c r="H480" s="22"/>
      <c r="I480" s="22"/>
    </row>
    <row r="481" spans="1:9" s="48" customFormat="1" ht="12">
      <c r="A481" s="16"/>
      <c r="B481" s="21"/>
      <c r="C481" s="16"/>
      <c r="D481" s="22"/>
      <c r="E481" s="22"/>
      <c r="F481" s="22"/>
      <c r="G481" s="22"/>
      <c r="H481" s="22"/>
      <c r="I481" s="22"/>
    </row>
    <row r="482" spans="1:9" s="48" customFormat="1" ht="12">
      <c r="A482" s="16"/>
      <c r="B482" s="21"/>
      <c r="C482" s="16"/>
      <c r="D482" s="22"/>
      <c r="E482" s="22"/>
      <c r="F482" s="22"/>
      <c r="G482" s="22"/>
      <c r="H482" s="22"/>
      <c r="I482" s="22"/>
    </row>
    <row r="483" spans="1:9" s="48" customFormat="1" ht="12">
      <c r="A483" s="16"/>
      <c r="B483" s="21"/>
      <c r="C483" s="16"/>
      <c r="D483" s="22"/>
      <c r="E483" s="22"/>
      <c r="F483" s="22"/>
      <c r="G483" s="22"/>
      <c r="H483" s="22"/>
      <c r="I483" s="22"/>
    </row>
    <row r="484" spans="1:9" s="48" customFormat="1" ht="12">
      <c r="A484" s="16"/>
      <c r="B484" s="21"/>
      <c r="C484" s="16"/>
      <c r="D484" s="22"/>
      <c r="E484" s="22"/>
      <c r="F484" s="22"/>
      <c r="G484" s="22"/>
      <c r="H484" s="22"/>
      <c r="I484" s="22"/>
    </row>
    <row r="485" spans="1:9" s="48" customFormat="1" ht="12">
      <c r="A485" s="16"/>
      <c r="B485" s="21"/>
      <c r="C485" s="16"/>
      <c r="D485" s="22"/>
      <c r="E485" s="22"/>
      <c r="F485" s="22"/>
      <c r="G485" s="22"/>
      <c r="H485" s="22"/>
      <c r="I485" s="22"/>
    </row>
    <row r="486" spans="1:9" s="48" customFormat="1" ht="12">
      <c r="A486" s="16"/>
      <c r="B486" s="21"/>
      <c r="C486" s="16"/>
      <c r="D486" s="22"/>
      <c r="E486" s="22"/>
      <c r="F486" s="22"/>
      <c r="G486" s="22"/>
      <c r="H486" s="22"/>
      <c r="I486" s="22"/>
    </row>
    <row r="487" spans="1:9" s="48" customFormat="1" ht="12">
      <c r="A487" s="16"/>
      <c r="B487" s="21"/>
      <c r="C487" s="16"/>
      <c r="D487" s="22"/>
      <c r="E487" s="22"/>
      <c r="F487" s="22"/>
      <c r="G487" s="22"/>
      <c r="H487" s="22"/>
      <c r="I487" s="22"/>
    </row>
    <row r="488" spans="1:9" s="48" customFormat="1" ht="12">
      <c r="A488" s="16"/>
      <c r="B488" s="21"/>
      <c r="C488" s="16"/>
      <c r="D488" s="22"/>
      <c r="E488" s="22"/>
      <c r="F488" s="22"/>
      <c r="G488" s="22"/>
      <c r="H488" s="22"/>
      <c r="I488" s="22"/>
    </row>
    <row r="489" spans="1:9" s="48" customFormat="1" ht="12">
      <c r="A489" s="16"/>
      <c r="B489" s="21"/>
      <c r="C489" s="16"/>
      <c r="D489" s="22"/>
      <c r="E489" s="22"/>
      <c r="F489" s="22"/>
      <c r="G489" s="22"/>
      <c r="H489" s="22"/>
      <c r="I489" s="22"/>
    </row>
    <row r="490" spans="1:9" s="48" customFormat="1" ht="12">
      <c r="A490" s="16"/>
      <c r="B490" s="21"/>
      <c r="C490" s="16"/>
      <c r="D490" s="22"/>
      <c r="E490" s="22"/>
      <c r="F490" s="22"/>
      <c r="G490" s="22"/>
      <c r="H490" s="22"/>
      <c r="I490" s="22"/>
    </row>
    <row r="491" spans="1:9" s="48" customFormat="1" ht="12">
      <c r="A491" s="16"/>
      <c r="B491" s="21"/>
      <c r="C491" s="16"/>
      <c r="D491" s="22"/>
      <c r="E491" s="22"/>
      <c r="F491" s="22"/>
      <c r="G491" s="22"/>
      <c r="H491" s="22"/>
      <c r="I491" s="22"/>
    </row>
    <row r="492" spans="1:9" s="48" customFormat="1" ht="12">
      <c r="A492" s="16"/>
      <c r="B492" s="21"/>
      <c r="C492" s="16"/>
      <c r="D492" s="22"/>
      <c r="E492" s="22"/>
      <c r="F492" s="22"/>
      <c r="G492" s="22"/>
      <c r="H492" s="22"/>
      <c r="I492" s="22"/>
    </row>
    <row r="493" spans="1:9" s="48" customFormat="1" ht="12">
      <c r="A493" s="16"/>
      <c r="B493" s="21"/>
      <c r="C493" s="16"/>
      <c r="D493" s="22"/>
      <c r="E493" s="22"/>
      <c r="F493" s="22"/>
      <c r="G493" s="22"/>
      <c r="H493" s="22"/>
      <c r="I493" s="22"/>
    </row>
    <row r="494" spans="1:9" s="48" customFormat="1" ht="12">
      <c r="A494" s="16"/>
      <c r="B494" s="21"/>
      <c r="C494" s="16"/>
      <c r="D494" s="22"/>
      <c r="E494" s="22"/>
      <c r="F494" s="22"/>
      <c r="G494" s="22"/>
      <c r="H494" s="22"/>
      <c r="I494" s="22"/>
    </row>
    <row r="495" spans="1:9" s="48" customFormat="1" ht="12">
      <c r="A495" s="16"/>
      <c r="B495" s="21"/>
      <c r="C495" s="16"/>
      <c r="D495" s="22"/>
      <c r="E495" s="22"/>
      <c r="F495" s="22"/>
      <c r="G495" s="22"/>
      <c r="H495" s="22"/>
      <c r="I495" s="22"/>
    </row>
    <row r="496" spans="1:9" s="48" customFormat="1" ht="12">
      <c r="A496" s="16"/>
      <c r="B496" s="21"/>
      <c r="C496" s="16"/>
      <c r="D496" s="22"/>
      <c r="E496" s="22"/>
      <c r="F496" s="22"/>
      <c r="G496" s="22"/>
      <c r="H496" s="22"/>
      <c r="I496" s="22"/>
    </row>
    <row r="497" spans="1:9" s="48" customFormat="1" ht="12">
      <c r="A497" s="16"/>
      <c r="B497" s="21"/>
      <c r="C497" s="16"/>
      <c r="D497" s="22"/>
      <c r="E497" s="22"/>
      <c r="F497" s="22"/>
      <c r="G497" s="22"/>
      <c r="H497" s="22"/>
      <c r="I497" s="22"/>
    </row>
    <row r="498" spans="1:9" s="48" customFormat="1" ht="12">
      <c r="A498" s="16"/>
      <c r="B498" s="21"/>
      <c r="C498" s="16"/>
      <c r="D498" s="22"/>
      <c r="E498" s="22"/>
      <c r="F498" s="22"/>
      <c r="G498" s="22"/>
      <c r="H498" s="22"/>
      <c r="I498" s="22"/>
    </row>
    <row r="499" spans="1:9" s="48" customFormat="1" ht="12">
      <c r="A499" s="16"/>
      <c r="B499" s="21"/>
      <c r="C499" s="16"/>
      <c r="D499" s="22"/>
      <c r="E499" s="22"/>
      <c r="F499" s="22"/>
      <c r="G499" s="22"/>
      <c r="H499" s="22"/>
      <c r="I499" s="22"/>
    </row>
    <row r="500" spans="1:9" s="48" customFormat="1" ht="12">
      <c r="A500" s="16"/>
      <c r="B500" s="21"/>
      <c r="C500" s="16"/>
      <c r="D500" s="22"/>
      <c r="E500" s="22"/>
      <c r="F500" s="22"/>
      <c r="G500" s="22"/>
      <c r="H500" s="22"/>
      <c r="I500" s="22"/>
    </row>
    <row r="501" spans="1:9" s="48" customFormat="1" ht="12">
      <c r="A501" s="16"/>
      <c r="B501" s="21"/>
      <c r="C501" s="16"/>
      <c r="D501" s="22"/>
      <c r="E501" s="22"/>
      <c r="F501" s="22"/>
      <c r="G501" s="22"/>
      <c r="H501" s="22"/>
      <c r="I501" s="22"/>
    </row>
    <row r="502" spans="1:9" s="48" customFormat="1" ht="12">
      <c r="A502" s="16"/>
      <c r="B502" s="21"/>
      <c r="C502" s="16"/>
      <c r="D502" s="22"/>
      <c r="E502" s="22"/>
      <c r="F502" s="22"/>
      <c r="G502" s="22"/>
      <c r="H502" s="22"/>
      <c r="I502" s="22"/>
    </row>
    <row r="503" spans="1:9" s="48" customFormat="1" ht="12">
      <c r="A503" s="16"/>
      <c r="B503" s="21"/>
      <c r="C503" s="16"/>
      <c r="D503" s="22"/>
      <c r="E503" s="22"/>
      <c r="F503" s="22"/>
      <c r="G503" s="22"/>
      <c r="H503" s="22"/>
      <c r="I503" s="22"/>
    </row>
    <row r="504" spans="1:9" s="48" customFormat="1" ht="12">
      <c r="A504" s="16"/>
      <c r="B504" s="21"/>
      <c r="C504" s="16"/>
      <c r="D504" s="22"/>
      <c r="E504" s="22"/>
      <c r="F504" s="22"/>
      <c r="G504" s="22"/>
      <c r="H504" s="22"/>
      <c r="I504" s="22"/>
    </row>
    <row r="505" spans="1:9" s="48" customFormat="1" ht="12">
      <c r="A505" s="16"/>
      <c r="B505" s="21"/>
      <c r="C505" s="16"/>
      <c r="D505" s="22"/>
      <c r="E505" s="22"/>
      <c r="F505" s="22"/>
      <c r="G505" s="22"/>
      <c r="H505" s="22"/>
      <c r="I505" s="22"/>
    </row>
    <row r="506" spans="1:9" s="48" customFormat="1" ht="12">
      <c r="A506" s="16"/>
      <c r="B506" s="21"/>
      <c r="C506" s="16"/>
      <c r="D506" s="22"/>
      <c r="E506" s="22"/>
      <c r="F506" s="22"/>
      <c r="G506" s="22"/>
      <c r="H506" s="22"/>
      <c r="I506" s="22"/>
    </row>
    <row r="507" spans="1:9" s="48" customFormat="1" ht="12">
      <c r="A507" s="16"/>
      <c r="B507" s="21"/>
      <c r="C507" s="16"/>
      <c r="D507" s="22"/>
      <c r="E507" s="22"/>
      <c r="F507" s="22"/>
      <c r="G507" s="22"/>
      <c r="H507" s="22"/>
      <c r="I507" s="22"/>
    </row>
    <row r="508" spans="1:9" s="48" customFormat="1" ht="12">
      <c r="A508" s="16"/>
      <c r="B508" s="21"/>
      <c r="C508" s="16"/>
      <c r="D508" s="22"/>
      <c r="E508" s="22"/>
      <c r="F508" s="22"/>
      <c r="G508" s="22"/>
      <c r="H508" s="22"/>
      <c r="I508" s="22"/>
    </row>
    <row r="509" spans="1:9" s="48" customFormat="1" ht="12">
      <c r="A509" s="16"/>
      <c r="B509" s="21"/>
      <c r="C509" s="16"/>
      <c r="D509" s="22"/>
      <c r="E509" s="22"/>
      <c r="F509" s="22"/>
      <c r="G509" s="22"/>
      <c r="H509" s="22"/>
      <c r="I509" s="22"/>
    </row>
    <row r="510" spans="1:9" s="48" customFormat="1" ht="12">
      <c r="A510" s="16"/>
      <c r="B510" s="21"/>
      <c r="C510" s="16"/>
      <c r="D510" s="22"/>
      <c r="E510" s="22"/>
      <c r="F510" s="22"/>
      <c r="G510" s="22"/>
      <c r="H510" s="22"/>
      <c r="I510" s="22"/>
    </row>
    <row r="511" spans="1:9" s="48" customFormat="1" ht="12">
      <c r="A511" s="16"/>
      <c r="B511" s="21"/>
      <c r="C511" s="16"/>
      <c r="D511" s="22"/>
      <c r="E511" s="22"/>
      <c r="F511" s="22"/>
      <c r="G511" s="22"/>
      <c r="H511" s="22"/>
      <c r="I511" s="22"/>
    </row>
    <row r="512" spans="1:9" s="48" customFormat="1" ht="12">
      <c r="A512" s="16"/>
      <c r="B512" s="21"/>
      <c r="C512" s="16"/>
      <c r="D512" s="22"/>
      <c r="E512" s="22"/>
      <c r="F512" s="22"/>
      <c r="G512" s="22"/>
      <c r="H512" s="22"/>
      <c r="I512" s="22"/>
    </row>
    <row r="513" spans="1:9" s="48" customFormat="1" ht="12">
      <c r="A513" s="16"/>
      <c r="B513" s="21"/>
      <c r="C513" s="16"/>
      <c r="D513" s="22"/>
      <c r="E513" s="22"/>
      <c r="F513" s="22"/>
      <c r="G513" s="22"/>
      <c r="H513" s="22"/>
      <c r="I513" s="22"/>
    </row>
    <row r="514" spans="1:9" s="48" customFormat="1" ht="12">
      <c r="A514" s="16"/>
      <c r="B514" s="21"/>
      <c r="C514" s="16"/>
      <c r="D514" s="22"/>
      <c r="E514" s="22"/>
      <c r="F514" s="22"/>
      <c r="G514" s="22"/>
      <c r="H514" s="22"/>
      <c r="I514" s="22"/>
    </row>
    <row r="515" spans="1:9" s="48" customFormat="1" ht="12">
      <c r="A515" s="16"/>
      <c r="B515" s="21"/>
      <c r="C515" s="16"/>
      <c r="D515" s="22"/>
      <c r="E515" s="22"/>
      <c r="F515" s="22"/>
      <c r="G515" s="22"/>
      <c r="H515" s="22"/>
      <c r="I515" s="22"/>
    </row>
    <row r="516" spans="1:9" s="48" customFormat="1" ht="12">
      <c r="A516" s="16"/>
      <c r="B516" s="21"/>
      <c r="C516" s="16"/>
      <c r="D516" s="22"/>
      <c r="E516" s="22"/>
      <c r="F516" s="22"/>
      <c r="G516" s="22"/>
      <c r="H516" s="22"/>
      <c r="I516" s="22"/>
    </row>
    <row r="517" spans="1:9" s="48" customFormat="1" ht="12">
      <c r="A517" s="16"/>
      <c r="B517" s="21"/>
      <c r="C517" s="16"/>
      <c r="D517" s="22"/>
      <c r="E517" s="22"/>
      <c r="F517" s="22"/>
      <c r="G517" s="22"/>
      <c r="H517" s="22"/>
      <c r="I517" s="22"/>
    </row>
    <row r="518" spans="1:9" s="48" customFormat="1" ht="12">
      <c r="A518" s="16"/>
      <c r="B518" s="21"/>
      <c r="C518" s="16"/>
      <c r="D518" s="22"/>
      <c r="E518" s="22"/>
      <c r="F518" s="22"/>
      <c r="G518" s="22"/>
      <c r="H518" s="22"/>
      <c r="I518" s="22"/>
    </row>
    <row r="519" spans="1:9" s="48" customFormat="1" ht="12">
      <c r="A519" s="16"/>
      <c r="B519" s="21"/>
      <c r="C519" s="16"/>
      <c r="D519" s="22"/>
      <c r="E519" s="22"/>
      <c r="F519" s="22"/>
      <c r="G519" s="22"/>
      <c r="H519" s="22"/>
      <c r="I519" s="22"/>
    </row>
    <row r="520" spans="1:9" s="48" customFormat="1" ht="12">
      <c r="A520" s="16"/>
      <c r="B520" s="21"/>
      <c r="C520" s="16"/>
      <c r="D520" s="22"/>
      <c r="E520" s="22"/>
      <c r="F520" s="22"/>
      <c r="G520" s="22"/>
      <c r="H520" s="22"/>
      <c r="I520" s="22"/>
    </row>
    <row r="521" spans="1:9" s="48" customFormat="1" ht="12">
      <c r="A521" s="16"/>
      <c r="B521" s="21"/>
      <c r="C521" s="16"/>
      <c r="D521" s="22"/>
      <c r="E521" s="22"/>
      <c r="F521" s="22"/>
      <c r="G521" s="22"/>
      <c r="H521" s="22"/>
      <c r="I521" s="22"/>
    </row>
    <row r="522" spans="1:9" s="48" customFormat="1" ht="12">
      <c r="A522" s="16"/>
      <c r="B522" s="21"/>
      <c r="C522" s="16"/>
      <c r="D522" s="22"/>
      <c r="E522" s="22"/>
      <c r="F522" s="22"/>
      <c r="G522" s="22"/>
      <c r="H522" s="22"/>
      <c r="I522" s="22"/>
    </row>
    <row r="523" spans="1:9" s="48" customFormat="1" ht="12">
      <c r="A523" s="16"/>
      <c r="B523" s="21"/>
      <c r="C523" s="16"/>
      <c r="D523" s="22"/>
      <c r="E523" s="22"/>
      <c r="F523" s="22"/>
      <c r="G523" s="22"/>
      <c r="H523" s="22"/>
      <c r="I523" s="22"/>
    </row>
    <row r="524" spans="1:9" s="48" customFormat="1" ht="12">
      <c r="A524" s="16"/>
      <c r="B524" s="21"/>
      <c r="C524" s="16"/>
      <c r="D524" s="22"/>
      <c r="E524" s="22"/>
      <c r="F524" s="22"/>
      <c r="G524" s="22"/>
      <c r="H524" s="22"/>
      <c r="I524" s="22"/>
    </row>
    <row r="525" spans="1:9" s="48" customFormat="1" ht="12">
      <c r="A525" s="16"/>
      <c r="B525" s="21"/>
      <c r="C525" s="16"/>
      <c r="D525" s="22"/>
      <c r="E525" s="22"/>
      <c r="F525" s="22"/>
      <c r="G525" s="22"/>
      <c r="H525" s="22"/>
      <c r="I525" s="22"/>
    </row>
    <row r="526" spans="1:9" s="48" customFormat="1" ht="12">
      <c r="A526" s="16"/>
      <c r="B526" s="21"/>
      <c r="C526" s="16"/>
      <c r="D526" s="22"/>
      <c r="E526" s="22"/>
      <c r="F526" s="22"/>
      <c r="G526" s="22"/>
      <c r="H526" s="22"/>
      <c r="I526" s="22"/>
    </row>
    <row r="527" spans="1:9" s="48" customFormat="1" ht="12">
      <c r="A527" s="16"/>
      <c r="B527" s="21"/>
      <c r="C527" s="16"/>
      <c r="D527" s="22"/>
      <c r="E527" s="22"/>
      <c r="F527" s="22"/>
      <c r="G527" s="22"/>
      <c r="H527" s="22"/>
      <c r="I527" s="22"/>
    </row>
    <row r="528" spans="1:9" s="48" customFormat="1" ht="12">
      <c r="A528" s="16"/>
      <c r="B528" s="21"/>
      <c r="C528" s="16"/>
      <c r="D528" s="22"/>
      <c r="E528" s="22"/>
      <c r="F528" s="22"/>
      <c r="G528" s="22"/>
      <c r="H528" s="22"/>
      <c r="I528" s="22"/>
    </row>
    <row r="529" spans="1:9" s="48" customFormat="1" ht="12">
      <c r="A529" s="16"/>
      <c r="B529" s="21"/>
      <c r="C529" s="16"/>
      <c r="D529" s="22"/>
      <c r="E529" s="22"/>
      <c r="F529" s="22"/>
      <c r="G529" s="22"/>
      <c r="H529" s="22"/>
      <c r="I529" s="22"/>
    </row>
    <row r="530" spans="1:9" s="48" customFormat="1" ht="12">
      <c r="A530" s="16"/>
      <c r="B530" s="21"/>
      <c r="C530" s="16"/>
      <c r="D530" s="22"/>
      <c r="E530" s="22"/>
      <c r="F530" s="22"/>
      <c r="G530" s="22"/>
      <c r="H530" s="22"/>
      <c r="I530" s="22"/>
    </row>
    <row r="531" spans="1:9" s="48" customFormat="1" ht="12">
      <c r="A531" s="16"/>
      <c r="B531" s="21"/>
      <c r="C531" s="16"/>
      <c r="D531" s="22"/>
      <c r="E531" s="22"/>
      <c r="F531" s="22"/>
      <c r="G531" s="22"/>
      <c r="H531" s="22"/>
      <c r="I531" s="22"/>
    </row>
    <row r="532" spans="1:9" s="48" customFormat="1" ht="12">
      <c r="A532" s="16"/>
      <c r="B532" s="21"/>
      <c r="C532" s="16"/>
      <c r="D532" s="22"/>
      <c r="E532" s="22"/>
      <c r="F532" s="22"/>
      <c r="G532" s="22"/>
      <c r="H532" s="22"/>
      <c r="I532" s="22"/>
    </row>
    <row r="533" spans="1:9" s="48" customFormat="1" ht="12">
      <c r="A533" s="16"/>
      <c r="B533" s="21"/>
      <c r="C533" s="16"/>
      <c r="D533" s="22"/>
      <c r="E533" s="22"/>
      <c r="F533" s="22"/>
      <c r="G533" s="22"/>
      <c r="H533" s="22"/>
      <c r="I533" s="22"/>
    </row>
    <row r="534" spans="1:9" s="48" customFormat="1" ht="12">
      <c r="A534" s="16"/>
      <c r="B534" s="21"/>
      <c r="C534" s="16"/>
      <c r="D534" s="22"/>
      <c r="E534" s="22"/>
      <c r="F534" s="22"/>
      <c r="G534" s="22"/>
      <c r="H534" s="22"/>
      <c r="I534" s="22"/>
    </row>
    <row r="535" spans="1:9" s="48" customFormat="1" ht="12">
      <c r="A535" s="16"/>
      <c r="B535" s="21"/>
      <c r="C535" s="16"/>
      <c r="D535" s="22"/>
      <c r="E535" s="22"/>
      <c r="F535" s="22"/>
      <c r="G535" s="22"/>
      <c r="H535" s="22"/>
      <c r="I535" s="22"/>
    </row>
    <row r="536" spans="1:9" s="48" customFormat="1" ht="12">
      <c r="A536" s="16"/>
      <c r="B536" s="21"/>
      <c r="C536" s="16"/>
      <c r="D536" s="22"/>
      <c r="E536" s="22"/>
      <c r="F536" s="22"/>
      <c r="G536" s="22"/>
      <c r="H536" s="22"/>
      <c r="I536" s="22"/>
    </row>
    <row r="537" spans="1:9" s="48" customFormat="1" ht="12">
      <c r="A537" s="16"/>
      <c r="B537" s="21"/>
      <c r="C537" s="16"/>
      <c r="D537" s="22"/>
      <c r="E537" s="22"/>
      <c r="F537" s="22"/>
      <c r="G537" s="22"/>
      <c r="H537" s="22"/>
      <c r="I537" s="22"/>
    </row>
    <row r="538" spans="1:9" s="48" customFormat="1" ht="12">
      <c r="A538" s="16"/>
      <c r="B538" s="21"/>
      <c r="C538" s="16"/>
      <c r="D538" s="22"/>
      <c r="E538" s="22"/>
      <c r="F538" s="22"/>
      <c r="G538" s="22"/>
      <c r="H538" s="22"/>
      <c r="I538" s="22"/>
    </row>
    <row r="539" spans="1:9" s="48" customFormat="1" ht="12">
      <c r="A539" s="16"/>
      <c r="B539" s="21"/>
      <c r="C539" s="16"/>
      <c r="D539" s="22"/>
      <c r="E539" s="22"/>
      <c r="F539" s="22"/>
      <c r="G539" s="22"/>
      <c r="H539" s="22"/>
      <c r="I539" s="22"/>
    </row>
    <row r="540" spans="1:9" s="48" customFormat="1" ht="12">
      <c r="A540" s="16"/>
      <c r="B540" s="21"/>
      <c r="C540" s="16"/>
      <c r="D540" s="22"/>
      <c r="E540" s="22"/>
      <c r="F540" s="22"/>
      <c r="G540" s="22"/>
      <c r="H540" s="22"/>
      <c r="I540" s="22"/>
    </row>
    <row r="541" spans="1:9" s="48" customFormat="1" ht="12">
      <c r="A541" s="16"/>
      <c r="B541" s="21"/>
      <c r="C541" s="16"/>
      <c r="D541" s="22"/>
      <c r="E541" s="22"/>
      <c r="F541" s="22"/>
      <c r="G541" s="22"/>
      <c r="H541" s="22"/>
      <c r="I541" s="22"/>
    </row>
    <row r="542" spans="1:9" s="48" customFormat="1" ht="12">
      <c r="A542" s="16"/>
      <c r="B542" s="21"/>
      <c r="C542" s="16"/>
      <c r="D542" s="22"/>
      <c r="E542" s="22"/>
      <c r="F542" s="22"/>
      <c r="G542" s="22"/>
      <c r="H542" s="22"/>
      <c r="I542" s="22"/>
    </row>
    <row r="543" spans="1:9" s="48" customFormat="1" ht="12">
      <c r="A543" s="16"/>
      <c r="B543" s="21"/>
      <c r="C543" s="16"/>
      <c r="D543" s="22"/>
      <c r="E543" s="22"/>
      <c r="F543" s="22"/>
      <c r="G543" s="22"/>
      <c r="H543" s="22"/>
      <c r="I543" s="22"/>
    </row>
    <row r="544" spans="1:9" s="48" customFormat="1" ht="12">
      <c r="A544" s="16"/>
      <c r="B544" s="21"/>
      <c r="C544" s="16"/>
      <c r="D544" s="22"/>
      <c r="E544" s="22"/>
      <c r="F544" s="22"/>
      <c r="G544" s="22"/>
      <c r="H544" s="22"/>
      <c r="I544" s="22"/>
    </row>
    <row r="545" spans="1:9" s="48" customFormat="1" ht="12">
      <c r="A545" s="16"/>
      <c r="B545" s="21"/>
      <c r="C545" s="16"/>
      <c r="D545" s="22"/>
      <c r="E545" s="22"/>
      <c r="F545" s="22"/>
      <c r="G545" s="22"/>
      <c r="H545" s="22"/>
      <c r="I545" s="22"/>
    </row>
    <row r="546" spans="1:9" s="48" customFormat="1" ht="12">
      <c r="A546" s="16"/>
      <c r="B546" s="21"/>
      <c r="C546" s="16"/>
      <c r="D546" s="22"/>
      <c r="E546" s="22"/>
      <c r="F546" s="22"/>
      <c r="G546" s="22"/>
      <c r="H546" s="22"/>
      <c r="I546" s="22"/>
    </row>
    <row r="547" spans="1:9" s="48" customFormat="1" ht="12">
      <c r="A547" s="16"/>
      <c r="B547" s="21"/>
      <c r="C547" s="16"/>
      <c r="D547" s="22"/>
      <c r="E547" s="22"/>
      <c r="F547" s="22"/>
      <c r="G547" s="22"/>
      <c r="H547" s="22"/>
      <c r="I547" s="22"/>
    </row>
    <row r="548" spans="1:9" s="48" customFormat="1" ht="12">
      <c r="A548" s="16"/>
      <c r="B548" s="21"/>
      <c r="C548" s="16"/>
      <c r="D548" s="22"/>
      <c r="E548" s="22"/>
      <c r="F548" s="22"/>
      <c r="G548" s="22"/>
      <c r="H548" s="22"/>
      <c r="I548" s="22"/>
    </row>
    <row r="549" spans="1:9" s="48" customFormat="1" ht="12">
      <c r="A549" s="16"/>
      <c r="B549" s="21"/>
      <c r="C549" s="16"/>
      <c r="D549" s="22"/>
      <c r="E549" s="22"/>
      <c r="F549" s="22"/>
      <c r="G549" s="22"/>
      <c r="H549" s="22"/>
      <c r="I549" s="22"/>
    </row>
    <row r="550" spans="1:9" s="48" customFormat="1" ht="12">
      <c r="A550" s="16"/>
      <c r="B550" s="21"/>
      <c r="C550" s="16"/>
      <c r="D550" s="22"/>
      <c r="E550" s="22"/>
      <c r="F550" s="22"/>
      <c r="G550" s="22"/>
      <c r="H550" s="22"/>
      <c r="I550" s="22"/>
    </row>
    <row r="551" spans="1:9" s="48" customFormat="1" ht="12">
      <c r="A551" s="16"/>
      <c r="B551" s="21"/>
      <c r="C551" s="16"/>
      <c r="D551" s="22"/>
      <c r="E551" s="22"/>
      <c r="F551" s="22"/>
      <c r="G551" s="22"/>
      <c r="H551" s="22"/>
      <c r="I551" s="22"/>
    </row>
    <row r="552" spans="1:9" s="48" customFormat="1" ht="12">
      <c r="A552" s="16"/>
      <c r="B552" s="21"/>
      <c r="C552" s="16"/>
      <c r="D552" s="22"/>
      <c r="E552" s="22"/>
      <c r="F552" s="22"/>
      <c r="G552" s="22"/>
      <c r="H552" s="22"/>
      <c r="I552" s="22"/>
    </row>
    <row r="553" spans="1:9" s="48" customFormat="1" ht="12">
      <c r="A553" s="16"/>
      <c r="B553" s="21"/>
      <c r="C553" s="16"/>
      <c r="D553" s="22"/>
      <c r="E553" s="22"/>
      <c r="F553" s="22"/>
      <c r="G553" s="22"/>
      <c r="H553" s="22"/>
      <c r="I553" s="22"/>
    </row>
    <row r="554" spans="1:9" s="48" customFormat="1" ht="12">
      <c r="A554" s="16"/>
      <c r="B554" s="21"/>
      <c r="C554" s="16"/>
      <c r="D554" s="22"/>
      <c r="E554" s="22"/>
      <c r="F554" s="22"/>
      <c r="G554" s="22"/>
      <c r="H554" s="22"/>
      <c r="I554" s="22"/>
    </row>
    <row r="555" spans="1:9" s="48" customFormat="1" ht="12">
      <c r="A555" s="16"/>
      <c r="B555" s="21"/>
      <c r="C555" s="16"/>
      <c r="D555" s="22"/>
      <c r="E555" s="22"/>
      <c r="F555" s="22"/>
      <c r="G555" s="22"/>
      <c r="H555" s="22"/>
      <c r="I555" s="22"/>
    </row>
    <row r="556" spans="1:9" s="48" customFormat="1" ht="12">
      <c r="A556" s="16"/>
      <c r="B556" s="21"/>
      <c r="C556" s="16"/>
      <c r="D556" s="22"/>
      <c r="E556" s="22"/>
      <c r="F556" s="22"/>
      <c r="G556" s="22"/>
      <c r="H556" s="22"/>
      <c r="I556" s="22"/>
    </row>
    <row r="557" spans="1:9" s="48" customFormat="1" ht="12">
      <c r="A557" s="16"/>
      <c r="B557" s="21"/>
      <c r="C557" s="16"/>
      <c r="D557" s="22"/>
      <c r="E557" s="22"/>
      <c r="F557" s="22"/>
      <c r="G557" s="22"/>
      <c r="H557" s="22"/>
      <c r="I557" s="22"/>
    </row>
    <row r="558" spans="1:9" s="48" customFormat="1" ht="12">
      <c r="A558" s="16"/>
      <c r="B558" s="21"/>
      <c r="C558" s="16"/>
      <c r="D558" s="22"/>
      <c r="E558" s="22"/>
      <c r="F558" s="22"/>
      <c r="G558" s="22"/>
      <c r="H558" s="22"/>
      <c r="I558" s="22"/>
    </row>
    <row r="559" spans="1:9" s="48" customFormat="1" ht="12">
      <c r="A559" s="16"/>
      <c r="B559" s="21"/>
      <c r="C559" s="16"/>
      <c r="D559" s="22"/>
      <c r="E559" s="22"/>
      <c r="F559" s="22"/>
      <c r="G559" s="22"/>
      <c r="H559" s="22"/>
      <c r="I559" s="22"/>
    </row>
    <row r="560" spans="1:9" s="48" customFormat="1" ht="12">
      <c r="A560" s="16"/>
      <c r="B560" s="21"/>
      <c r="C560" s="16"/>
      <c r="D560" s="22"/>
      <c r="E560" s="22"/>
      <c r="F560" s="22"/>
      <c r="G560" s="22"/>
      <c r="H560" s="22"/>
      <c r="I560" s="22"/>
    </row>
    <row r="561" spans="1:9" s="48" customFormat="1" ht="12">
      <c r="A561" s="16"/>
      <c r="B561" s="21"/>
      <c r="C561" s="16"/>
      <c r="D561" s="22"/>
      <c r="E561" s="22"/>
      <c r="F561" s="22"/>
      <c r="G561" s="22"/>
      <c r="H561" s="22"/>
      <c r="I561" s="22"/>
    </row>
    <row r="562" spans="1:9" s="48" customFormat="1" ht="12">
      <c r="A562" s="16"/>
      <c r="B562" s="21"/>
      <c r="C562" s="16"/>
      <c r="D562" s="22"/>
      <c r="E562" s="22"/>
      <c r="F562" s="22"/>
      <c r="G562" s="22"/>
      <c r="H562" s="22"/>
      <c r="I562" s="22"/>
    </row>
    <row r="563" spans="1:9" s="48" customFormat="1" ht="12">
      <c r="A563" s="16"/>
      <c r="B563" s="21"/>
      <c r="C563" s="16"/>
      <c r="D563" s="22"/>
      <c r="E563" s="22"/>
      <c r="F563" s="22"/>
      <c r="G563" s="22"/>
      <c r="H563" s="22"/>
      <c r="I563" s="22"/>
    </row>
    <row r="564" spans="1:9" s="48" customFormat="1" ht="12">
      <c r="A564" s="16"/>
      <c r="B564" s="21"/>
      <c r="C564" s="16"/>
      <c r="D564" s="22"/>
      <c r="E564" s="22"/>
      <c r="F564" s="22"/>
      <c r="G564" s="22"/>
      <c r="H564" s="22"/>
      <c r="I564" s="22"/>
    </row>
    <row r="565" spans="1:9" s="48" customFormat="1" ht="12">
      <c r="A565" s="16"/>
      <c r="B565" s="21"/>
      <c r="C565" s="16"/>
      <c r="D565" s="22"/>
      <c r="E565" s="22"/>
      <c r="F565" s="22"/>
      <c r="G565" s="22"/>
      <c r="H565" s="22"/>
      <c r="I565" s="22"/>
    </row>
    <row r="566" spans="1:9" s="48" customFormat="1" ht="12">
      <c r="A566" s="16"/>
      <c r="B566" s="21"/>
      <c r="C566" s="16"/>
      <c r="D566" s="22"/>
      <c r="E566" s="22"/>
      <c r="F566" s="22"/>
      <c r="G566" s="22"/>
      <c r="H566" s="22"/>
      <c r="I566" s="22"/>
    </row>
    <row r="567" spans="1:9" s="48" customFormat="1" ht="12">
      <c r="A567" s="16"/>
      <c r="B567" s="21"/>
      <c r="C567" s="16"/>
      <c r="D567" s="22"/>
      <c r="E567" s="22"/>
      <c r="F567" s="22"/>
      <c r="G567" s="22"/>
      <c r="H567" s="22"/>
      <c r="I567" s="22"/>
    </row>
    <row r="568" spans="1:9" s="48" customFormat="1" ht="12">
      <c r="A568" s="16"/>
      <c r="B568" s="21"/>
      <c r="C568" s="16"/>
      <c r="D568" s="22"/>
      <c r="E568" s="22"/>
      <c r="F568" s="22"/>
      <c r="G568" s="22"/>
      <c r="H568" s="22"/>
      <c r="I568" s="22"/>
    </row>
    <row r="569" spans="1:9" s="48" customFormat="1" ht="12">
      <c r="A569" s="16"/>
      <c r="B569" s="21"/>
      <c r="C569" s="16"/>
      <c r="D569" s="22"/>
      <c r="E569" s="22"/>
      <c r="F569" s="22"/>
      <c r="G569" s="22"/>
      <c r="H569" s="22"/>
      <c r="I569" s="22"/>
    </row>
    <row r="570" spans="1:9" s="48" customFormat="1" ht="12">
      <c r="A570" s="16"/>
      <c r="B570" s="21"/>
      <c r="C570" s="16"/>
      <c r="D570" s="22"/>
      <c r="E570" s="22"/>
      <c r="F570" s="22"/>
      <c r="G570" s="22"/>
      <c r="H570" s="22"/>
      <c r="I570" s="22"/>
    </row>
    <row r="571" spans="1:9" s="48" customFormat="1" ht="12">
      <c r="A571" s="16"/>
      <c r="B571" s="21"/>
      <c r="C571" s="16"/>
      <c r="D571" s="22"/>
      <c r="E571" s="22"/>
      <c r="F571" s="22"/>
      <c r="G571" s="22"/>
      <c r="H571" s="22"/>
      <c r="I571" s="22"/>
    </row>
    <row r="572" spans="1:9" s="48" customFormat="1" ht="12">
      <c r="A572" s="16"/>
      <c r="B572" s="21"/>
      <c r="C572" s="16"/>
      <c r="D572" s="22"/>
      <c r="E572" s="22"/>
      <c r="F572" s="22"/>
      <c r="G572" s="22"/>
      <c r="H572" s="22"/>
      <c r="I572" s="22"/>
    </row>
    <row r="573" spans="1:9" s="48" customFormat="1" ht="12">
      <c r="A573" s="16"/>
      <c r="B573" s="21"/>
      <c r="C573" s="16"/>
      <c r="D573" s="22"/>
      <c r="E573" s="22"/>
      <c r="F573" s="22"/>
      <c r="G573" s="22"/>
      <c r="H573" s="22"/>
      <c r="I573" s="22"/>
    </row>
    <row r="574" spans="1:9" s="48" customFormat="1" ht="12">
      <c r="A574" s="16"/>
      <c r="B574" s="21"/>
      <c r="C574" s="16"/>
      <c r="D574" s="22"/>
      <c r="E574" s="22"/>
      <c r="F574" s="22"/>
      <c r="G574" s="22"/>
      <c r="H574" s="22"/>
      <c r="I574" s="22"/>
    </row>
    <row r="575" spans="1:9" s="48" customFormat="1" ht="12">
      <c r="A575" s="16"/>
      <c r="B575" s="21"/>
      <c r="C575" s="16"/>
      <c r="D575" s="22"/>
      <c r="E575" s="22"/>
      <c r="F575" s="22"/>
      <c r="G575" s="22"/>
      <c r="H575" s="22"/>
      <c r="I575" s="22"/>
    </row>
    <row r="576" spans="1:9" s="48" customFormat="1" ht="12">
      <c r="A576" s="16"/>
      <c r="B576" s="21"/>
      <c r="C576" s="16"/>
      <c r="D576" s="22"/>
      <c r="E576" s="22"/>
      <c r="F576" s="22"/>
      <c r="G576" s="22"/>
      <c r="H576" s="22"/>
      <c r="I576" s="22"/>
    </row>
    <row r="577" spans="1:9" s="48" customFormat="1" ht="12">
      <c r="A577" s="16"/>
      <c r="B577" s="21"/>
      <c r="C577" s="16"/>
      <c r="D577" s="22"/>
      <c r="E577" s="22"/>
      <c r="F577" s="22"/>
      <c r="G577" s="22"/>
      <c r="H577" s="22"/>
      <c r="I577" s="22"/>
    </row>
    <row r="578" spans="1:9" s="48" customFormat="1" ht="12">
      <c r="A578" s="16"/>
      <c r="B578" s="21"/>
      <c r="C578" s="16"/>
      <c r="D578" s="22"/>
      <c r="E578" s="22"/>
      <c r="F578" s="22"/>
      <c r="G578" s="22"/>
      <c r="H578" s="22"/>
      <c r="I578" s="22"/>
    </row>
    <row r="579" spans="1:9" s="48" customFormat="1" ht="12">
      <c r="A579" s="16"/>
      <c r="B579" s="21"/>
      <c r="C579" s="16"/>
      <c r="D579" s="22"/>
      <c r="E579" s="22"/>
      <c r="F579" s="22"/>
      <c r="G579" s="22"/>
      <c r="H579" s="22"/>
      <c r="I579" s="22"/>
    </row>
    <row r="580" spans="1:9" s="48" customFormat="1" ht="12">
      <c r="A580" s="16"/>
      <c r="B580" s="21"/>
      <c r="C580" s="16"/>
      <c r="D580" s="22"/>
      <c r="E580" s="22"/>
      <c r="F580" s="22"/>
      <c r="G580" s="22"/>
      <c r="H580" s="22"/>
      <c r="I580" s="22"/>
    </row>
    <row r="581" spans="1:9" s="48" customFormat="1" ht="12">
      <c r="A581" s="16"/>
      <c r="B581" s="21"/>
      <c r="C581" s="16"/>
      <c r="D581" s="22"/>
      <c r="E581" s="22"/>
      <c r="F581" s="22"/>
      <c r="G581" s="22"/>
      <c r="H581" s="22"/>
      <c r="I581" s="22"/>
    </row>
    <row r="582" spans="1:9" s="48" customFormat="1" ht="12">
      <c r="A582" s="16"/>
      <c r="B582" s="21"/>
      <c r="C582" s="16"/>
      <c r="D582" s="22"/>
      <c r="E582" s="22"/>
      <c r="F582" s="22"/>
      <c r="G582" s="22"/>
      <c r="H582" s="22"/>
      <c r="I582" s="22"/>
    </row>
    <row r="583" spans="1:9" s="48" customFormat="1" ht="12">
      <c r="A583" s="16"/>
      <c r="B583" s="21"/>
      <c r="C583" s="16"/>
      <c r="D583" s="22"/>
      <c r="E583" s="22"/>
      <c r="F583" s="22"/>
      <c r="G583" s="22"/>
      <c r="H583" s="22"/>
      <c r="I583" s="22"/>
    </row>
    <row r="584" spans="1:9" s="48" customFormat="1" ht="12">
      <c r="A584" s="16"/>
      <c r="B584" s="21"/>
      <c r="C584" s="16"/>
      <c r="D584" s="22"/>
      <c r="E584" s="22"/>
      <c r="F584" s="22"/>
      <c r="G584" s="22"/>
      <c r="H584" s="22"/>
      <c r="I584" s="22"/>
    </row>
    <row r="585" spans="1:9" s="48" customFormat="1" ht="12">
      <c r="A585" s="16"/>
      <c r="B585" s="21"/>
      <c r="C585" s="16"/>
      <c r="D585" s="22"/>
      <c r="E585" s="22"/>
      <c r="F585" s="22"/>
      <c r="G585" s="22"/>
      <c r="H585" s="22"/>
      <c r="I585" s="22"/>
    </row>
    <row r="586" spans="1:9" s="48" customFormat="1" ht="12">
      <c r="A586" s="16"/>
      <c r="B586" s="21"/>
      <c r="C586" s="16"/>
      <c r="D586" s="22"/>
      <c r="E586" s="22"/>
      <c r="F586" s="22"/>
      <c r="G586" s="22"/>
      <c r="H586" s="22"/>
      <c r="I586" s="22"/>
    </row>
    <row r="587" spans="1:9" s="48" customFormat="1" ht="12">
      <c r="A587" s="16"/>
      <c r="B587" s="21"/>
      <c r="C587" s="16"/>
      <c r="D587" s="22"/>
      <c r="E587" s="22"/>
      <c r="F587" s="22"/>
      <c r="G587" s="22"/>
      <c r="H587" s="22"/>
      <c r="I587" s="22"/>
    </row>
    <row r="588" spans="1:9" s="48" customFormat="1" ht="12">
      <c r="A588" s="16"/>
      <c r="B588" s="21"/>
      <c r="C588" s="16"/>
      <c r="D588" s="22"/>
      <c r="E588" s="22"/>
      <c r="F588" s="22"/>
      <c r="G588" s="22"/>
      <c r="H588" s="22"/>
      <c r="I588" s="22"/>
    </row>
    <row r="589" spans="1:9" s="48" customFormat="1" ht="12">
      <c r="A589" s="16"/>
      <c r="B589" s="21"/>
      <c r="C589" s="16"/>
      <c r="D589" s="22"/>
      <c r="E589" s="22"/>
      <c r="F589" s="22"/>
      <c r="G589" s="22"/>
      <c r="H589" s="22"/>
      <c r="I589" s="22"/>
    </row>
    <row r="590" spans="1:9" s="48" customFormat="1" ht="12">
      <c r="A590" s="16"/>
      <c r="B590" s="21"/>
      <c r="C590" s="16"/>
      <c r="D590" s="22"/>
      <c r="E590" s="22"/>
      <c r="F590" s="22"/>
      <c r="G590" s="22"/>
      <c r="H590" s="22"/>
      <c r="I590" s="22"/>
    </row>
    <row r="591" spans="1:9" s="48" customFormat="1" ht="12">
      <c r="A591" s="16"/>
      <c r="B591" s="21"/>
      <c r="C591" s="16"/>
      <c r="D591" s="22"/>
      <c r="E591" s="22"/>
      <c r="F591" s="22"/>
      <c r="G591" s="22"/>
      <c r="H591" s="22"/>
      <c r="I591" s="22"/>
    </row>
    <row r="592" spans="1:9" s="48" customFormat="1" ht="12">
      <c r="A592" s="16"/>
      <c r="B592" s="21"/>
      <c r="C592" s="16"/>
      <c r="D592" s="22"/>
      <c r="E592" s="22"/>
      <c r="F592" s="22"/>
      <c r="G592" s="22"/>
      <c r="H592" s="22"/>
      <c r="I592" s="22"/>
    </row>
    <row r="593" spans="1:9" s="48" customFormat="1" ht="12">
      <c r="A593" s="16"/>
      <c r="B593" s="21"/>
      <c r="C593" s="16"/>
      <c r="D593" s="22"/>
      <c r="E593" s="22"/>
      <c r="F593" s="22"/>
      <c r="G593" s="22"/>
      <c r="H593" s="22"/>
      <c r="I593" s="22"/>
    </row>
    <row r="594" spans="1:9" s="48" customFormat="1" ht="12">
      <c r="A594" s="16"/>
      <c r="B594" s="21"/>
      <c r="C594" s="16"/>
      <c r="D594" s="22"/>
      <c r="E594" s="22"/>
      <c r="F594" s="22"/>
      <c r="G594" s="22"/>
      <c r="H594" s="22"/>
      <c r="I594" s="22"/>
    </row>
    <row r="595" spans="1:9" s="48" customFormat="1" ht="12">
      <c r="A595" s="16"/>
      <c r="B595" s="21"/>
      <c r="C595" s="16"/>
      <c r="D595" s="22"/>
      <c r="E595" s="22"/>
      <c r="F595" s="22"/>
      <c r="G595" s="22"/>
      <c r="H595" s="22"/>
      <c r="I595" s="22"/>
    </row>
    <row r="596" spans="1:9" s="48" customFormat="1" ht="12">
      <c r="A596" s="16"/>
      <c r="B596" s="21"/>
      <c r="C596" s="16"/>
      <c r="D596" s="22"/>
      <c r="E596" s="22"/>
      <c r="F596" s="22"/>
      <c r="G596" s="22"/>
      <c r="H596" s="22"/>
      <c r="I596" s="22"/>
    </row>
    <row r="597" spans="1:9" s="48" customFormat="1" ht="12">
      <c r="A597" s="16"/>
      <c r="B597" s="21"/>
      <c r="C597" s="16"/>
      <c r="D597" s="22"/>
      <c r="E597" s="22"/>
      <c r="F597" s="22"/>
      <c r="G597" s="22"/>
      <c r="H597" s="22"/>
      <c r="I597" s="22"/>
    </row>
    <row r="598" spans="1:9" s="48" customFormat="1" ht="12">
      <c r="A598" s="16"/>
      <c r="B598" s="21"/>
      <c r="C598" s="16"/>
      <c r="D598" s="22"/>
      <c r="E598" s="22"/>
      <c r="F598" s="22"/>
      <c r="G598" s="22"/>
      <c r="H598" s="22"/>
      <c r="I598" s="22"/>
    </row>
    <row r="599" spans="1:9" s="48" customFormat="1" ht="12">
      <c r="A599" s="16"/>
      <c r="B599" s="21"/>
      <c r="C599" s="16"/>
      <c r="D599" s="22"/>
      <c r="E599" s="22"/>
      <c r="F599" s="22"/>
      <c r="G599" s="22"/>
      <c r="H599" s="22"/>
      <c r="I599" s="22"/>
    </row>
    <row r="600" spans="1:9" s="48" customFormat="1" ht="12">
      <c r="A600" s="16"/>
      <c r="B600" s="21"/>
      <c r="C600" s="16"/>
      <c r="D600" s="22"/>
      <c r="E600" s="22"/>
      <c r="F600" s="22"/>
      <c r="G600" s="22"/>
      <c r="H600" s="22"/>
      <c r="I600" s="22"/>
    </row>
    <row r="601" spans="1:9" s="48" customFormat="1" ht="12">
      <c r="A601" s="16"/>
      <c r="B601" s="21"/>
      <c r="C601" s="16"/>
      <c r="D601" s="22"/>
      <c r="E601" s="22"/>
      <c r="F601" s="22"/>
      <c r="G601" s="22"/>
      <c r="H601" s="22"/>
      <c r="I601" s="22"/>
    </row>
    <row r="602" spans="1:9" s="48" customFormat="1" ht="12">
      <c r="A602" s="16"/>
      <c r="B602" s="21"/>
      <c r="C602" s="16"/>
      <c r="D602" s="22"/>
      <c r="E602" s="22"/>
      <c r="F602" s="22"/>
      <c r="G602" s="22"/>
      <c r="H602" s="22"/>
      <c r="I602" s="22"/>
    </row>
    <row r="603" spans="1:9" s="48" customFormat="1" ht="12">
      <c r="A603" s="16"/>
      <c r="B603" s="21"/>
      <c r="C603" s="16"/>
      <c r="D603" s="22"/>
      <c r="E603" s="22"/>
      <c r="F603" s="22"/>
      <c r="G603" s="22"/>
      <c r="H603" s="22"/>
      <c r="I603" s="22"/>
    </row>
    <row r="604" spans="1:9" s="48" customFormat="1" ht="12">
      <c r="A604" s="16"/>
      <c r="B604" s="21"/>
      <c r="C604" s="16"/>
      <c r="D604" s="22"/>
      <c r="E604" s="22"/>
      <c r="F604" s="22"/>
      <c r="G604" s="22"/>
      <c r="H604" s="22"/>
      <c r="I604" s="22"/>
    </row>
    <row r="605" spans="1:9" s="48" customFormat="1" ht="12">
      <c r="A605" s="16"/>
      <c r="B605" s="21"/>
      <c r="C605" s="16"/>
      <c r="D605" s="22"/>
      <c r="E605" s="22"/>
      <c r="F605" s="22"/>
      <c r="G605" s="22"/>
      <c r="H605" s="22"/>
      <c r="I605" s="22"/>
    </row>
    <row r="606" spans="1:9" s="48" customFormat="1" ht="12">
      <c r="A606" s="16"/>
      <c r="B606" s="21"/>
      <c r="C606" s="16"/>
      <c r="D606" s="22"/>
      <c r="E606" s="22"/>
      <c r="F606" s="22"/>
      <c r="G606" s="22"/>
      <c r="H606" s="22"/>
      <c r="I606" s="22"/>
    </row>
    <row r="607" spans="1:9" s="48" customFormat="1" ht="12">
      <c r="A607" s="16"/>
      <c r="B607" s="21"/>
      <c r="C607" s="16"/>
      <c r="D607" s="22"/>
      <c r="E607" s="22"/>
      <c r="F607" s="22"/>
      <c r="G607" s="22"/>
      <c r="H607" s="22"/>
      <c r="I607" s="22"/>
    </row>
    <row r="608" spans="1:9" s="48" customFormat="1" ht="12">
      <c r="A608" s="16"/>
      <c r="B608" s="21"/>
      <c r="C608" s="16"/>
      <c r="D608" s="22"/>
      <c r="E608" s="22"/>
      <c r="F608" s="22"/>
      <c r="G608" s="22"/>
      <c r="H608" s="22"/>
      <c r="I608" s="22"/>
    </row>
    <row r="609" spans="1:9" s="48" customFormat="1" ht="12">
      <c r="A609" s="16"/>
      <c r="B609" s="21"/>
      <c r="C609" s="16"/>
      <c r="D609" s="22"/>
      <c r="E609" s="22"/>
      <c r="F609" s="22"/>
      <c r="G609" s="22"/>
      <c r="H609" s="22"/>
      <c r="I609" s="22"/>
    </row>
    <row r="610" spans="1:9" s="48" customFormat="1" ht="12">
      <c r="A610" s="16"/>
      <c r="B610" s="21"/>
      <c r="C610" s="16"/>
      <c r="D610" s="22"/>
      <c r="E610" s="22"/>
      <c r="F610" s="22"/>
      <c r="G610" s="22"/>
      <c r="H610" s="22"/>
      <c r="I610" s="22"/>
    </row>
    <row r="611" spans="1:9" s="48" customFormat="1" ht="12">
      <c r="A611" s="16"/>
      <c r="B611" s="21"/>
      <c r="C611" s="16"/>
      <c r="D611" s="22"/>
      <c r="E611" s="22"/>
      <c r="F611" s="22"/>
      <c r="G611" s="22"/>
      <c r="H611" s="22"/>
      <c r="I611" s="22"/>
    </row>
    <row r="612" spans="1:9" s="48" customFormat="1" ht="12">
      <c r="A612" s="16"/>
      <c r="B612" s="21"/>
      <c r="C612" s="16"/>
      <c r="D612" s="22"/>
      <c r="E612" s="22"/>
      <c r="F612" s="22"/>
      <c r="G612" s="22"/>
      <c r="H612" s="22"/>
      <c r="I612" s="22"/>
    </row>
    <row r="613" spans="1:9" s="48" customFormat="1" ht="12">
      <c r="A613" s="16"/>
      <c r="B613" s="21"/>
      <c r="C613" s="16"/>
      <c r="D613" s="22"/>
      <c r="E613" s="22"/>
      <c r="F613" s="22"/>
      <c r="G613" s="22"/>
      <c r="H613" s="22"/>
      <c r="I613" s="22"/>
    </row>
    <row r="614" spans="1:9" s="48" customFormat="1" ht="12">
      <c r="A614" s="16"/>
      <c r="B614" s="21"/>
      <c r="C614" s="16"/>
      <c r="D614" s="22"/>
      <c r="E614" s="22"/>
      <c r="F614" s="22"/>
      <c r="G614" s="22"/>
      <c r="H614" s="22"/>
      <c r="I614" s="22"/>
    </row>
    <row r="615" spans="1:9" s="48" customFormat="1" ht="12">
      <c r="A615" s="16"/>
      <c r="B615" s="21"/>
      <c r="C615" s="16"/>
      <c r="D615" s="22"/>
      <c r="E615" s="22"/>
      <c r="F615" s="22"/>
      <c r="G615" s="22"/>
      <c r="H615" s="22"/>
      <c r="I615" s="22"/>
    </row>
    <row r="616" spans="1:9" s="48" customFormat="1" ht="12">
      <c r="A616" s="16"/>
      <c r="B616" s="21"/>
      <c r="C616" s="16"/>
      <c r="D616" s="22"/>
      <c r="E616" s="22"/>
      <c r="F616" s="22"/>
      <c r="G616" s="22"/>
      <c r="H616" s="22"/>
      <c r="I616" s="22"/>
    </row>
    <row r="617" spans="1:9" s="48" customFormat="1" ht="12">
      <c r="A617" s="16"/>
      <c r="B617" s="21"/>
      <c r="C617" s="16"/>
      <c r="D617" s="22"/>
      <c r="E617" s="22"/>
      <c r="F617" s="22"/>
      <c r="G617" s="22"/>
      <c r="H617" s="22"/>
      <c r="I617" s="22"/>
    </row>
    <row r="618" spans="1:9" s="48" customFormat="1" ht="12">
      <c r="A618" s="16"/>
      <c r="B618" s="21"/>
      <c r="C618" s="16"/>
      <c r="D618" s="22"/>
      <c r="E618" s="22"/>
      <c r="F618" s="22"/>
      <c r="G618" s="22"/>
      <c r="H618" s="22"/>
      <c r="I618" s="22"/>
    </row>
    <row r="619" spans="1:9" s="48" customFormat="1" ht="12">
      <c r="A619" s="16"/>
      <c r="B619" s="21"/>
      <c r="C619" s="16"/>
      <c r="D619" s="22"/>
      <c r="E619" s="22"/>
      <c r="F619" s="22"/>
      <c r="G619" s="22"/>
      <c r="H619" s="22"/>
      <c r="I619" s="22"/>
    </row>
    <row r="620" spans="1:9" s="48" customFormat="1" ht="12">
      <c r="A620" s="16"/>
      <c r="B620" s="21"/>
      <c r="C620" s="16"/>
      <c r="D620" s="22"/>
      <c r="E620" s="22"/>
      <c r="F620" s="22"/>
      <c r="G620" s="22"/>
      <c r="H620" s="22"/>
      <c r="I620" s="22"/>
    </row>
    <row r="621" spans="1:9" s="48" customFormat="1" ht="12">
      <c r="A621" s="16"/>
      <c r="B621" s="21"/>
      <c r="C621" s="16"/>
      <c r="D621" s="22"/>
      <c r="E621" s="22"/>
      <c r="F621" s="22"/>
      <c r="G621" s="22"/>
      <c r="H621" s="22"/>
      <c r="I621" s="22"/>
    </row>
    <row r="622" spans="1:9" s="48" customFormat="1" ht="12">
      <c r="A622" s="16"/>
      <c r="B622" s="21"/>
      <c r="C622" s="16"/>
      <c r="D622" s="22"/>
      <c r="E622" s="22"/>
      <c r="F622" s="22"/>
      <c r="G622" s="22"/>
      <c r="H622" s="22"/>
      <c r="I622" s="22"/>
    </row>
    <row r="623" spans="1:9" s="48" customFormat="1" ht="12">
      <c r="A623" s="16"/>
      <c r="B623" s="21"/>
      <c r="C623" s="16"/>
      <c r="D623" s="22"/>
      <c r="E623" s="22"/>
      <c r="F623" s="22"/>
      <c r="G623" s="22"/>
      <c r="H623" s="22"/>
      <c r="I623" s="22"/>
    </row>
    <row r="624" spans="1:9" s="48" customFormat="1" ht="12">
      <c r="A624" s="16"/>
      <c r="B624" s="21"/>
      <c r="C624" s="16"/>
      <c r="D624" s="22"/>
      <c r="E624" s="22"/>
      <c r="F624" s="22"/>
      <c r="G624" s="22"/>
      <c r="H624" s="22"/>
      <c r="I624" s="22"/>
    </row>
    <row r="625" spans="1:9" s="48" customFormat="1" ht="12">
      <c r="A625" s="16"/>
      <c r="B625" s="21"/>
      <c r="C625" s="16"/>
      <c r="D625" s="22"/>
      <c r="E625" s="22"/>
      <c r="F625" s="22"/>
      <c r="G625" s="22"/>
      <c r="H625" s="22"/>
      <c r="I625" s="22"/>
    </row>
    <row r="626" spans="1:9" s="48" customFormat="1" ht="12">
      <c r="A626" s="16"/>
      <c r="B626" s="21"/>
      <c r="C626" s="16"/>
      <c r="D626" s="22"/>
      <c r="E626" s="22"/>
      <c r="F626" s="22"/>
      <c r="G626" s="22"/>
      <c r="H626" s="22"/>
      <c r="I626" s="22"/>
    </row>
    <row r="627" spans="1:9" s="48" customFormat="1" ht="12">
      <c r="A627" s="16"/>
      <c r="B627" s="21"/>
      <c r="C627" s="16"/>
      <c r="D627" s="22"/>
      <c r="E627" s="22"/>
      <c r="F627" s="22"/>
      <c r="G627" s="22"/>
      <c r="H627" s="22"/>
      <c r="I627" s="22"/>
    </row>
    <row r="628" spans="1:9" s="48" customFormat="1" ht="12">
      <c r="A628" s="16"/>
      <c r="B628" s="21"/>
      <c r="C628" s="16"/>
      <c r="D628" s="22"/>
      <c r="E628" s="22"/>
      <c r="F628" s="22"/>
      <c r="G628" s="22"/>
      <c r="H628" s="22"/>
      <c r="I628" s="22"/>
    </row>
    <row r="629" spans="1:9" s="48" customFormat="1" ht="12">
      <c r="A629" s="16"/>
      <c r="B629" s="21"/>
      <c r="C629" s="16"/>
      <c r="D629" s="22"/>
      <c r="E629" s="22"/>
      <c r="F629" s="22"/>
      <c r="G629" s="22"/>
      <c r="H629" s="22"/>
      <c r="I629" s="22"/>
    </row>
    <row r="630" spans="1:9" s="48" customFormat="1" ht="12">
      <c r="A630" s="16"/>
      <c r="B630" s="21"/>
      <c r="C630" s="16"/>
      <c r="D630" s="22"/>
      <c r="E630" s="22"/>
      <c r="F630" s="22"/>
      <c r="G630" s="22"/>
      <c r="H630" s="22"/>
      <c r="I630" s="22"/>
    </row>
    <row r="631" spans="1:9" s="48" customFormat="1" ht="12">
      <c r="A631" s="16"/>
      <c r="B631" s="21"/>
      <c r="C631" s="16"/>
      <c r="D631" s="22"/>
      <c r="E631" s="22"/>
      <c r="F631" s="22"/>
      <c r="G631" s="22"/>
      <c r="H631" s="22"/>
      <c r="I631" s="22"/>
    </row>
    <row r="632" spans="1:9" s="48" customFormat="1" ht="12">
      <c r="A632" s="16"/>
      <c r="B632" s="21"/>
      <c r="C632" s="16"/>
      <c r="D632" s="22"/>
      <c r="E632" s="22"/>
      <c r="F632" s="22"/>
      <c r="G632" s="22"/>
      <c r="H632" s="22"/>
      <c r="I632" s="22"/>
    </row>
    <row r="633" spans="1:9" s="4" customFormat="1" ht="12.75">
      <c r="A633" s="3"/>
      <c r="B633" s="19"/>
      <c r="C633" s="3"/>
      <c r="D633" s="18"/>
      <c r="E633" s="18"/>
      <c r="F633" s="18"/>
      <c r="G633" s="18"/>
      <c r="H633" s="18"/>
      <c r="I633" s="18"/>
    </row>
    <row r="634" spans="1:9" s="4" customFormat="1" ht="12.75">
      <c r="A634" s="3"/>
      <c r="B634" s="19"/>
      <c r="C634" s="3"/>
      <c r="D634" s="18"/>
      <c r="E634" s="18"/>
      <c r="F634" s="18"/>
      <c r="G634" s="18"/>
      <c r="H634" s="18"/>
      <c r="I634" s="18"/>
    </row>
    <row r="635" spans="1:9" s="4" customFormat="1" ht="12.75">
      <c r="A635" s="3"/>
      <c r="B635" s="19"/>
      <c r="C635" s="3"/>
      <c r="D635" s="18"/>
      <c r="E635" s="18"/>
      <c r="F635" s="18"/>
      <c r="G635" s="18"/>
      <c r="H635" s="18"/>
      <c r="I635" s="18"/>
    </row>
    <row r="636" spans="1:9" s="4" customFormat="1" ht="12.75">
      <c r="A636" s="3"/>
      <c r="B636" s="19"/>
      <c r="C636" s="3"/>
      <c r="D636" s="18"/>
      <c r="E636" s="18"/>
      <c r="F636" s="18"/>
      <c r="G636" s="18"/>
      <c r="H636" s="18"/>
      <c r="I636" s="18"/>
    </row>
    <row r="637" spans="1:9" s="4" customFormat="1" ht="12.75">
      <c r="A637" s="3"/>
      <c r="B637" s="19"/>
      <c r="C637" s="3"/>
      <c r="D637" s="18"/>
      <c r="E637" s="18"/>
      <c r="F637" s="18"/>
      <c r="G637" s="18"/>
      <c r="H637" s="18"/>
      <c r="I637" s="18"/>
    </row>
    <row r="638" spans="1:9" s="4" customFormat="1" ht="12.75">
      <c r="A638" s="3"/>
      <c r="B638" s="19"/>
      <c r="C638" s="3"/>
      <c r="D638" s="18"/>
      <c r="E638" s="18"/>
      <c r="F638" s="18"/>
      <c r="G638" s="18"/>
      <c r="H638" s="18"/>
      <c r="I638" s="18"/>
    </row>
    <row r="639" spans="1:9" s="4" customFormat="1" ht="12.75">
      <c r="A639" s="3"/>
      <c r="B639" s="19"/>
      <c r="C639" s="3"/>
      <c r="D639" s="18"/>
      <c r="E639" s="18"/>
      <c r="F639" s="18"/>
      <c r="G639" s="18"/>
      <c r="H639" s="18"/>
      <c r="I639" s="18"/>
    </row>
    <row r="640" spans="1:9" s="4" customFormat="1" ht="12.75">
      <c r="A640" s="3"/>
      <c r="B640" s="19"/>
      <c r="C640" s="3"/>
      <c r="D640" s="18"/>
      <c r="E640" s="18"/>
      <c r="F640" s="18"/>
      <c r="G640" s="18"/>
      <c r="H640" s="18"/>
      <c r="I640" s="18"/>
    </row>
    <row r="641" spans="1:9" s="4" customFormat="1" ht="12.75">
      <c r="A641" s="3"/>
      <c r="B641" s="19"/>
      <c r="C641" s="3"/>
      <c r="D641" s="18"/>
      <c r="E641" s="18"/>
      <c r="F641" s="18"/>
      <c r="G641" s="18"/>
      <c r="H641" s="18"/>
      <c r="I641" s="18"/>
    </row>
    <row r="642" spans="1:9" s="4" customFormat="1" ht="12.75">
      <c r="A642" s="3"/>
      <c r="B642" s="19"/>
      <c r="C642" s="3"/>
      <c r="D642" s="18"/>
      <c r="E642" s="18"/>
      <c r="F642" s="18"/>
      <c r="G642" s="18"/>
      <c r="H642" s="18"/>
      <c r="I642" s="18"/>
    </row>
    <row r="643" spans="1:9" s="4" customFormat="1" ht="12.75">
      <c r="A643" s="3"/>
      <c r="B643" s="19"/>
      <c r="C643" s="3"/>
      <c r="D643" s="18"/>
      <c r="E643" s="18"/>
      <c r="F643" s="18"/>
      <c r="G643" s="18"/>
      <c r="H643" s="18"/>
      <c r="I643" s="18"/>
    </row>
    <row r="644" spans="1:9" s="4" customFormat="1" ht="12.75">
      <c r="A644" s="3"/>
      <c r="B644" s="19"/>
      <c r="C644" s="3"/>
      <c r="D644" s="18"/>
      <c r="E644" s="18"/>
      <c r="F644" s="18"/>
      <c r="G644" s="18"/>
      <c r="H644" s="18"/>
      <c r="I644" s="18"/>
    </row>
    <row r="645" spans="1:9" s="4" customFormat="1" ht="12.75">
      <c r="A645" s="3"/>
      <c r="B645" s="19"/>
      <c r="C645" s="3"/>
      <c r="D645" s="18"/>
      <c r="E645" s="18"/>
      <c r="F645" s="18"/>
      <c r="G645" s="18"/>
      <c r="H645" s="18"/>
      <c r="I645" s="18"/>
    </row>
    <row r="646" spans="1:9" s="4" customFormat="1" ht="12.75">
      <c r="A646" s="3"/>
      <c r="B646" s="19"/>
      <c r="C646" s="3"/>
      <c r="D646" s="18"/>
      <c r="E646" s="18"/>
      <c r="F646" s="18"/>
      <c r="G646" s="18"/>
      <c r="H646" s="18"/>
      <c r="I646" s="18"/>
    </row>
    <row r="647" spans="1:9" s="4" customFormat="1" ht="12.75">
      <c r="A647" s="3"/>
      <c r="B647" s="19"/>
      <c r="C647" s="3"/>
      <c r="D647" s="18"/>
      <c r="E647" s="18"/>
      <c r="F647" s="18"/>
      <c r="G647" s="18"/>
      <c r="H647" s="18"/>
      <c r="I647" s="18"/>
    </row>
    <row r="648" spans="1:9" s="4" customFormat="1" ht="12.75">
      <c r="A648" s="3"/>
      <c r="B648" s="19"/>
      <c r="C648" s="3"/>
      <c r="D648" s="18"/>
      <c r="E648" s="18"/>
      <c r="F648" s="18"/>
      <c r="G648" s="18"/>
      <c r="H648" s="18"/>
      <c r="I648" s="18"/>
    </row>
    <row r="649" spans="1:9" s="4" customFormat="1" ht="12.75">
      <c r="A649" s="3"/>
      <c r="B649" s="19"/>
      <c r="C649" s="3"/>
      <c r="D649" s="18"/>
      <c r="E649" s="18"/>
      <c r="F649" s="18"/>
      <c r="G649" s="18"/>
      <c r="H649" s="18"/>
      <c r="I649" s="18"/>
    </row>
    <row r="650" spans="1:9" s="4" customFormat="1" ht="12.75">
      <c r="A650" s="3"/>
      <c r="B650" s="19"/>
      <c r="C650" s="3"/>
      <c r="D650" s="18"/>
      <c r="E650" s="18"/>
      <c r="F650" s="18"/>
      <c r="G650" s="18"/>
      <c r="H650" s="18"/>
      <c r="I650" s="18"/>
    </row>
    <row r="651" spans="1:9" s="4" customFormat="1" ht="12.75">
      <c r="A651" s="3"/>
      <c r="B651" s="19"/>
      <c r="C651" s="3"/>
      <c r="D651" s="18"/>
      <c r="E651" s="18"/>
      <c r="F651" s="18"/>
      <c r="G651" s="18"/>
      <c r="H651" s="18"/>
      <c r="I651" s="18"/>
    </row>
    <row r="652" spans="1:9" s="4" customFormat="1" ht="12.75">
      <c r="A652" s="3"/>
      <c r="B652" s="19"/>
      <c r="C652" s="3"/>
      <c r="D652" s="18"/>
      <c r="E652" s="18"/>
      <c r="F652" s="18"/>
      <c r="G652" s="18"/>
      <c r="H652" s="18"/>
      <c r="I652" s="18"/>
    </row>
    <row r="653" spans="1:9" s="4" customFormat="1" ht="12.75">
      <c r="A653" s="3"/>
      <c r="B653" s="19"/>
      <c r="C653" s="3"/>
      <c r="D653" s="18"/>
      <c r="E653" s="18"/>
      <c r="F653" s="18"/>
      <c r="G653" s="18"/>
      <c r="H653" s="18"/>
      <c r="I653" s="18"/>
    </row>
    <row r="654" spans="1:9" s="4" customFormat="1" ht="12.75">
      <c r="A654" s="3"/>
      <c r="B654" s="19"/>
      <c r="C654" s="3"/>
      <c r="D654" s="18"/>
      <c r="E654" s="18"/>
      <c r="F654" s="18"/>
      <c r="G654" s="18"/>
      <c r="H654" s="18"/>
      <c r="I654" s="18"/>
    </row>
    <row r="655" spans="1:9" s="4" customFormat="1" ht="12.75">
      <c r="A655" s="3"/>
      <c r="B655" s="19"/>
      <c r="C655" s="3"/>
      <c r="D655" s="18"/>
      <c r="E655" s="18"/>
      <c r="F655" s="18"/>
      <c r="G655" s="18"/>
      <c r="H655" s="18"/>
      <c r="I655" s="18"/>
    </row>
    <row r="656" spans="1:9" s="4" customFormat="1" ht="12.75">
      <c r="A656" s="3"/>
      <c r="B656" s="19"/>
      <c r="C656" s="3"/>
      <c r="D656" s="18"/>
      <c r="E656" s="18"/>
      <c r="F656" s="18"/>
      <c r="G656" s="18"/>
      <c r="H656" s="18"/>
      <c r="I656" s="18"/>
    </row>
    <row r="657" spans="1:9" s="4" customFormat="1" ht="12.75">
      <c r="A657" s="3"/>
      <c r="B657" s="19"/>
      <c r="C657" s="3"/>
      <c r="D657" s="18"/>
      <c r="E657" s="18"/>
      <c r="F657" s="18"/>
      <c r="G657" s="18"/>
      <c r="H657" s="18"/>
      <c r="I657" s="18"/>
    </row>
    <row r="658" spans="1:9" s="4" customFormat="1" ht="12.75">
      <c r="A658" s="3"/>
      <c r="B658" s="19"/>
      <c r="C658" s="3"/>
      <c r="D658" s="18"/>
      <c r="E658" s="18"/>
      <c r="F658" s="18"/>
      <c r="G658" s="18"/>
      <c r="H658" s="18"/>
      <c r="I658" s="18"/>
    </row>
    <row r="659" spans="1:9" s="4" customFormat="1" ht="12.75">
      <c r="A659" s="3"/>
      <c r="B659" s="19"/>
      <c r="C659" s="3"/>
      <c r="D659" s="18"/>
      <c r="E659" s="18"/>
      <c r="F659" s="18"/>
      <c r="G659" s="18"/>
      <c r="H659" s="18"/>
      <c r="I659" s="18"/>
    </row>
    <row r="660" spans="1:9" s="4" customFormat="1" ht="12.75">
      <c r="A660" s="3"/>
      <c r="B660" s="19"/>
      <c r="C660" s="3"/>
      <c r="D660" s="18"/>
      <c r="E660" s="18"/>
      <c r="F660" s="18"/>
      <c r="G660" s="18"/>
      <c r="H660" s="18"/>
      <c r="I660" s="18"/>
    </row>
    <row r="661" spans="1:9" s="4" customFormat="1" ht="12.75">
      <c r="A661" s="3"/>
      <c r="B661" s="19"/>
      <c r="C661" s="3"/>
      <c r="D661" s="18"/>
      <c r="E661" s="18"/>
      <c r="F661" s="18"/>
      <c r="G661" s="18"/>
      <c r="H661" s="18"/>
      <c r="I661" s="18"/>
    </row>
    <row r="662" spans="1:9" s="4" customFormat="1" ht="12.75">
      <c r="A662" s="3"/>
      <c r="B662" s="19"/>
      <c r="C662" s="3"/>
      <c r="D662" s="18"/>
      <c r="E662" s="18"/>
      <c r="F662" s="18"/>
      <c r="G662" s="18"/>
      <c r="H662" s="18"/>
      <c r="I662" s="18"/>
    </row>
    <row r="663" spans="1:9" s="4" customFormat="1" ht="12.75">
      <c r="A663" s="3"/>
      <c r="B663" s="19"/>
      <c r="C663" s="3"/>
      <c r="D663" s="18"/>
      <c r="E663" s="18"/>
      <c r="F663" s="18"/>
      <c r="G663" s="18"/>
      <c r="H663" s="18"/>
      <c r="I663" s="18"/>
    </row>
    <row r="664" spans="1:9" s="4" customFormat="1" ht="12.75">
      <c r="A664" s="3"/>
      <c r="B664" s="19"/>
      <c r="C664" s="3"/>
      <c r="D664" s="18"/>
      <c r="E664" s="18"/>
      <c r="F664" s="18"/>
      <c r="G664" s="18"/>
      <c r="H664" s="18"/>
      <c r="I664" s="18"/>
    </row>
    <row r="665" spans="1:9" s="4" customFormat="1" ht="12.75">
      <c r="A665" s="3"/>
      <c r="B665" s="19"/>
      <c r="C665" s="3"/>
      <c r="D665" s="18"/>
      <c r="E665" s="18"/>
      <c r="F665" s="18"/>
      <c r="G665" s="18"/>
      <c r="H665" s="18"/>
      <c r="I665" s="18"/>
    </row>
    <row r="666" spans="1:9" s="4" customFormat="1" ht="12.75">
      <c r="A666" s="3"/>
      <c r="B666" s="19"/>
      <c r="C666" s="3"/>
      <c r="D666" s="18"/>
      <c r="E666" s="18"/>
      <c r="F666" s="18"/>
      <c r="G666" s="18"/>
      <c r="H666" s="18"/>
      <c r="I666" s="18"/>
    </row>
    <row r="667" spans="1:9" s="4" customFormat="1" ht="12.75">
      <c r="A667" s="3"/>
      <c r="B667" s="19"/>
      <c r="C667" s="3"/>
      <c r="D667" s="18"/>
      <c r="E667" s="18"/>
      <c r="F667" s="18"/>
      <c r="G667" s="18"/>
      <c r="H667" s="18"/>
      <c r="I667" s="18"/>
    </row>
    <row r="668" spans="1:9" s="4" customFormat="1" ht="12.75">
      <c r="A668" s="3"/>
      <c r="B668" s="19"/>
      <c r="C668" s="3"/>
      <c r="D668" s="18"/>
      <c r="E668" s="18"/>
      <c r="F668" s="18"/>
      <c r="G668" s="18"/>
      <c r="H668" s="18"/>
      <c r="I668" s="18"/>
    </row>
    <row r="669" spans="1:9" s="4" customFormat="1" ht="12.75">
      <c r="A669" s="3"/>
      <c r="B669" s="19"/>
      <c r="C669" s="3"/>
      <c r="D669" s="18"/>
      <c r="E669" s="18"/>
      <c r="F669" s="18"/>
      <c r="G669" s="18"/>
      <c r="H669" s="18"/>
      <c r="I669" s="18"/>
    </row>
    <row r="670" spans="1:9" s="4" customFormat="1" ht="12.75">
      <c r="A670" s="3"/>
      <c r="B670" s="19"/>
      <c r="C670" s="3"/>
      <c r="D670" s="18"/>
      <c r="E670" s="18"/>
      <c r="F670" s="18"/>
      <c r="G670" s="18"/>
      <c r="H670" s="18"/>
      <c r="I670" s="18"/>
    </row>
    <row r="671" spans="1:9" s="4" customFormat="1" ht="12.75">
      <c r="A671" s="3"/>
      <c r="B671" s="19"/>
      <c r="C671" s="3"/>
      <c r="D671" s="18"/>
      <c r="E671" s="18"/>
      <c r="F671" s="18"/>
      <c r="G671" s="18"/>
      <c r="H671" s="18"/>
      <c r="I671" s="18"/>
    </row>
    <row r="672" spans="1:9" s="4" customFormat="1" ht="12.75">
      <c r="A672" s="3"/>
      <c r="B672" s="19"/>
      <c r="C672" s="3"/>
      <c r="D672" s="18"/>
      <c r="E672" s="18"/>
      <c r="F672" s="18"/>
      <c r="G672" s="18"/>
      <c r="H672" s="18"/>
      <c r="I672" s="18"/>
    </row>
    <row r="673" spans="1:9" s="4" customFormat="1" ht="12.75">
      <c r="A673" s="3"/>
      <c r="B673" s="19"/>
      <c r="C673" s="3"/>
      <c r="D673" s="18"/>
      <c r="E673" s="18"/>
      <c r="F673" s="18"/>
      <c r="G673" s="18"/>
      <c r="H673" s="18"/>
      <c r="I673" s="18"/>
    </row>
    <row r="674" spans="1:9" s="4" customFormat="1" ht="12.75">
      <c r="A674" s="3"/>
      <c r="B674" s="19"/>
      <c r="C674" s="3"/>
      <c r="D674" s="18"/>
      <c r="E674" s="18"/>
      <c r="F674" s="18"/>
      <c r="G674" s="18"/>
      <c r="H674" s="18"/>
      <c r="I674" s="18"/>
    </row>
    <row r="675" spans="1:9" s="4" customFormat="1" ht="12.75">
      <c r="A675" s="3"/>
      <c r="B675" s="19"/>
      <c r="C675" s="3"/>
      <c r="D675" s="18"/>
      <c r="E675" s="18"/>
      <c r="F675" s="18"/>
      <c r="G675" s="18"/>
      <c r="H675" s="18"/>
      <c r="I675" s="18"/>
    </row>
    <row r="676" spans="1:9" s="4" customFormat="1" ht="12.75">
      <c r="A676" s="3"/>
      <c r="B676" s="19"/>
      <c r="C676" s="3"/>
      <c r="D676" s="18"/>
      <c r="E676" s="18"/>
      <c r="F676" s="18"/>
      <c r="G676" s="18"/>
      <c r="H676" s="18"/>
      <c r="I676" s="18"/>
    </row>
    <row r="677" spans="1:9" s="4" customFormat="1" ht="12.75">
      <c r="A677" s="3"/>
      <c r="B677" s="19"/>
      <c r="C677" s="3"/>
      <c r="D677" s="18"/>
      <c r="E677" s="18"/>
      <c r="F677" s="18"/>
      <c r="G677" s="18"/>
      <c r="H677" s="18"/>
      <c r="I677" s="18"/>
    </row>
    <row r="678" spans="1:9" s="4" customFormat="1" ht="12.75">
      <c r="A678" s="3"/>
      <c r="B678" s="19"/>
      <c r="C678" s="3"/>
      <c r="D678" s="18"/>
      <c r="E678" s="18"/>
      <c r="F678" s="18"/>
      <c r="G678" s="18"/>
      <c r="H678" s="18"/>
      <c r="I678" s="18"/>
    </row>
    <row r="679" spans="1:9" s="4" customFormat="1" ht="12.75">
      <c r="A679" s="3"/>
      <c r="B679" s="19"/>
      <c r="C679" s="3"/>
      <c r="D679" s="18"/>
      <c r="E679" s="18"/>
      <c r="F679" s="18"/>
      <c r="G679" s="18"/>
      <c r="H679" s="18"/>
      <c r="I679" s="18"/>
    </row>
    <row r="680" spans="1:9" s="4" customFormat="1" ht="12.75">
      <c r="A680" s="3"/>
      <c r="B680" s="19"/>
      <c r="C680" s="3"/>
      <c r="D680" s="18"/>
      <c r="E680" s="18"/>
      <c r="F680" s="18"/>
      <c r="G680" s="18"/>
      <c r="H680" s="18"/>
      <c r="I680" s="18"/>
    </row>
    <row r="681" spans="1:9" s="4" customFormat="1" ht="12.75">
      <c r="A681" s="3"/>
      <c r="B681" s="19"/>
      <c r="C681" s="3"/>
      <c r="D681" s="18"/>
      <c r="E681" s="18"/>
      <c r="F681" s="18"/>
      <c r="G681" s="18"/>
      <c r="H681" s="18"/>
      <c r="I681" s="18"/>
    </row>
    <row r="682" spans="1:9" s="4" customFormat="1" ht="12.75">
      <c r="A682" s="3"/>
      <c r="B682" s="19"/>
      <c r="C682" s="3"/>
      <c r="D682" s="18"/>
      <c r="E682" s="18"/>
      <c r="F682" s="18"/>
      <c r="G682" s="18"/>
      <c r="H682" s="18"/>
      <c r="I682" s="18"/>
    </row>
    <row r="683" spans="1:9" s="4" customFormat="1" ht="12.75">
      <c r="A683" s="3"/>
      <c r="B683" s="19"/>
      <c r="C683" s="3"/>
      <c r="D683" s="18"/>
      <c r="E683" s="18"/>
      <c r="F683" s="18"/>
      <c r="G683" s="18"/>
      <c r="H683" s="18"/>
      <c r="I683" s="18"/>
    </row>
    <row r="684" spans="1:9" s="4" customFormat="1" ht="12.75">
      <c r="A684" s="3"/>
      <c r="B684" s="19"/>
      <c r="C684" s="3"/>
      <c r="D684" s="18"/>
      <c r="E684" s="18"/>
      <c r="F684" s="18"/>
      <c r="G684" s="18"/>
      <c r="H684" s="18"/>
      <c r="I684" s="18"/>
    </row>
    <row r="685" spans="1:9" s="4" customFormat="1" ht="12.75">
      <c r="A685" s="3"/>
      <c r="B685" s="19"/>
      <c r="C685" s="3"/>
      <c r="D685" s="18"/>
      <c r="E685" s="18"/>
      <c r="F685" s="18"/>
      <c r="G685" s="18"/>
      <c r="H685" s="18"/>
      <c r="I685" s="18"/>
    </row>
    <row r="686" spans="1:9" s="4" customFormat="1" ht="12.75">
      <c r="A686" s="3"/>
      <c r="B686" s="19"/>
      <c r="C686" s="3"/>
      <c r="D686" s="18"/>
      <c r="E686" s="18"/>
      <c r="F686" s="18"/>
      <c r="G686" s="18"/>
      <c r="H686" s="18"/>
      <c r="I686" s="18"/>
    </row>
    <row r="687" spans="1:9" s="4" customFormat="1" ht="12.75">
      <c r="A687" s="3"/>
      <c r="B687" s="19"/>
      <c r="C687" s="3"/>
      <c r="D687" s="18"/>
      <c r="E687" s="18"/>
      <c r="F687" s="18"/>
      <c r="G687" s="18"/>
      <c r="H687" s="18"/>
      <c r="I687" s="18"/>
    </row>
    <row r="688" spans="1:9" s="4" customFormat="1" ht="12.75">
      <c r="A688" s="3"/>
      <c r="B688" s="19"/>
      <c r="C688" s="3"/>
      <c r="D688" s="18"/>
      <c r="E688" s="18"/>
      <c r="F688" s="18"/>
      <c r="G688" s="18"/>
      <c r="H688" s="18"/>
      <c r="I688" s="18"/>
    </row>
    <row r="689" spans="1:9" s="4" customFormat="1" ht="12.75">
      <c r="A689" s="3"/>
      <c r="B689" s="19"/>
      <c r="C689" s="3"/>
      <c r="D689" s="18"/>
      <c r="E689" s="18"/>
      <c r="F689" s="18"/>
      <c r="G689" s="18"/>
      <c r="H689" s="18"/>
      <c r="I689" s="18"/>
    </row>
    <row r="690" spans="1:9" s="4" customFormat="1" ht="12.75">
      <c r="A690" s="3"/>
      <c r="B690" s="19"/>
      <c r="C690" s="3"/>
      <c r="D690" s="18"/>
      <c r="E690" s="18"/>
      <c r="F690" s="18"/>
      <c r="G690" s="18"/>
      <c r="H690" s="18"/>
      <c r="I690" s="18"/>
    </row>
    <row r="691" spans="1:9" s="4" customFormat="1" ht="12.75">
      <c r="A691" s="3"/>
      <c r="B691" s="19"/>
      <c r="C691" s="3"/>
      <c r="D691" s="18"/>
      <c r="E691" s="18"/>
      <c r="F691" s="18"/>
      <c r="G691" s="18"/>
      <c r="H691" s="18"/>
      <c r="I691" s="18"/>
    </row>
    <row r="692" spans="1:9" s="4" customFormat="1" ht="12.75">
      <c r="A692" s="3"/>
      <c r="B692" s="19"/>
      <c r="C692" s="3"/>
      <c r="D692" s="18"/>
      <c r="E692" s="18"/>
      <c r="F692" s="18"/>
      <c r="G692" s="18"/>
      <c r="H692" s="18"/>
      <c r="I692" s="18"/>
    </row>
    <row r="693" spans="1:9" s="4" customFormat="1" ht="12.75">
      <c r="A693" s="3"/>
      <c r="B693" s="19"/>
      <c r="C693" s="3"/>
      <c r="D693" s="18"/>
      <c r="E693" s="18"/>
      <c r="F693" s="18"/>
      <c r="G693" s="18"/>
      <c r="H693" s="18"/>
      <c r="I693" s="18"/>
    </row>
    <row r="694" spans="1:9" s="4" customFormat="1" ht="12.75">
      <c r="A694" s="3"/>
      <c r="B694" s="19"/>
      <c r="C694" s="3"/>
      <c r="D694" s="18"/>
      <c r="E694" s="18"/>
      <c r="F694" s="18"/>
      <c r="G694" s="18"/>
      <c r="H694" s="18"/>
      <c r="I694" s="18"/>
    </row>
    <row r="695" spans="1:9" s="4" customFormat="1" ht="12.75">
      <c r="A695" s="3"/>
      <c r="B695" s="19"/>
      <c r="C695" s="3"/>
      <c r="D695" s="18"/>
      <c r="E695" s="18"/>
      <c r="F695" s="18"/>
      <c r="G695" s="18"/>
      <c r="H695" s="18"/>
      <c r="I695" s="18"/>
    </row>
    <row r="696" spans="1:9" s="4" customFormat="1" ht="12.75">
      <c r="A696" s="3"/>
      <c r="B696" s="19"/>
      <c r="C696" s="3"/>
      <c r="D696" s="18"/>
      <c r="E696" s="18"/>
      <c r="F696" s="18"/>
      <c r="G696" s="18"/>
      <c r="H696" s="18"/>
      <c r="I696" s="18"/>
    </row>
    <row r="697" spans="1:9" s="4" customFormat="1" ht="12.75">
      <c r="A697" s="3"/>
      <c r="B697" s="19"/>
      <c r="C697" s="3"/>
      <c r="D697" s="18"/>
      <c r="E697" s="18"/>
      <c r="F697" s="18"/>
      <c r="G697" s="18"/>
      <c r="H697" s="18"/>
      <c r="I697" s="18"/>
    </row>
    <row r="698" spans="1:9" s="4" customFormat="1" ht="12.75">
      <c r="A698" s="3"/>
      <c r="B698" s="19"/>
      <c r="C698" s="3"/>
      <c r="D698" s="18"/>
      <c r="E698" s="18"/>
      <c r="F698" s="18"/>
      <c r="G698" s="18"/>
      <c r="H698" s="18"/>
      <c r="I698" s="18"/>
    </row>
    <row r="699" spans="1:9" s="4" customFormat="1" ht="12.75">
      <c r="A699" s="3"/>
      <c r="B699" s="19"/>
      <c r="C699" s="3"/>
      <c r="D699" s="18"/>
      <c r="E699" s="18"/>
      <c r="F699" s="18"/>
      <c r="G699" s="18"/>
      <c r="H699" s="18"/>
      <c r="I699" s="18"/>
    </row>
    <row r="700" spans="1:9" s="4" customFormat="1" ht="12.75">
      <c r="A700" s="3"/>
      <c r="B700" s="19"/>
      <c r="C700" s="3"/>
      <c r="D700" s="18"/>
      <c r="E700" s="18"/>
      <c r="F700" s="18"/>
      <c r="G700" s="18"/>
      <c r="H700" s="18"/>
      <c r="I700" s="18"/>
    </row>
    <row r="701" spans="1:9" s="4" customFormat="1" ht="12.75">
      <c r="A701" s="3"/>
      <c r="B701" s="19"/>
      <c r="C701" s="3"/>
      <c r="D701" s="18"/>
      <c r="E701" s="18"/>
      <c r="F701" s="18"/>
      <c r="G701" s="18"/>
      <c r="H701" s="18"/>
      <c r="I701" s="18"/>
    </row>
    <row r="702" spans="1:9" s="4" customFormat="1" ht="12.75">
      <c r="A702" s="3"/>
      <c r="B702" s="19"/>
      <c r="C702" s="3"/>
      <c r="D702" s="18"/>
      <c r="E702" s="18"/>
      <c r="F702" s="18"/>
      <c r="G702" s="18"/>
      <c r="H702" s="18"/>
      <c r="I702" s="18"/>
    </row>
    <row r="703" spans="1:9" s="4" customFormat="1" ht="12.75">
      <c r="A703" s="3"/>
      <c r="B703" s="19"/>
      <c r="C703" s="3"/>
      <c r="D703" s="18"/>
      <c r="E703" s="18"/>
      <c r="F703" s="18"/>
      <c r="G703" s="18"/>
      <c r="H703" s="18"/>
      <c r="I703" s="18"/>
    </row>
    <row r="704" spans="1:9" s="4" customFormat="1" ht="12.75">
      <c r="A704" s="3"/>
      <c r="B704" s="19"/>
      <c r="C704" s="3"/>
      <c r="D704" s="18"/>
      <c r="E704" s="18"/>
      <c r="F704" s="18"/>
      <c r="G704" s="18"/>
      <c r="H704" s="18"/>
      <c r="I704" s="18"/>
    </row>
    <row r="705" spans="1:9" s="4" customFormat="1" ht="12.75">
      <c r="A705" s="3"/>
      <c r="B705" s="19"/>
      <c r="C705" s="3"/>
      <c r="D705" s="18"/>
      <c r="E705" s="18"/>
      <c r="F705" s="18"/>
      <c r="G705" s="18"/>
      <c r="H705" s="18"/>
      <c r="I705" s="18"/>
    </row>
    <row r="706" spans="1:9" s="4" customFormat="1" ht="12.75">
      <c r="A706" s="3"/>
      <c r="B706" s="19"/>
      <c r="C706" s="3"/>
      <c r="D706" s="18"/>
      <c r="E706" s="18"/>
      <c r="F706" s="18"/>
      <c r="G706" s="18"/>
      <c r="H706" s="18"/>
      <c r="I706" s="18"/>
    </row>
    <row r="707" spans="1:9" s="4" customFormat="1" ht="12.75">
      <c r="A707" s="3"/>
      <c r="B707" s="19"/>
      <c r="C707" s="3"/>
      <c r="D707" s="18"/>
      <c r="E707" s="18"/>
      <c r="F707" s="18"/>
      <c r="G707" s="18"/>
      <c r="H707" s="18"/>
      <c r="I707" s="18"/>
    </row>
    <row r="708" spans="1:9" s="4" customFormat="1" ht="12.75">
      <c r="A708" s="3"/>
      <c r="B708" s="19"/>
      <c r="C708" s="3"/>
      <c r="D708" s="18"/>
      <c r="E708" s="18"/>
      <c r="F708" s="18"/>
      <c r="G708" s="18"/>
      <c r="H708" s="18"/>
      <c r="I708" s="18"/>
    </row>
    <row r="709" spans="1:9" s="4" customFormat="1" ht="12.75">
      <c r="A709" s="3"/>
      <c r="B709" s="19"/>
      <c r="C709" s="3"/>
      <c r="D709" s="18"/>
      <c r="E709" s="18"/>
      <c r="F709" s="18"/>
      <c r="G709" s="18"/>
      <c r="H709" s="18"/>
      <c r="I709" s="18"/>
    </row>
    <row r="710" spans="1:9" s="4" customFormat="1" ht="12.75">
      <c r="A710" s="3"/>
      <c r="B710" s="19"/>
      <c r="C710" s="3"/>
      <c r="D710" s="18"/>
      <c r="E710" s="18"/>
      <c r="F710" s="18"/>
      <c r="G710" s="18"/>
      <c r="H710" s="18"/>
      <c r="I710" s="18"/>
    </row>
    <row r="711" spans="1:9" s="4" customFormat="1" ht="12.75">
      <c r="A711" s="3"/>
      <c r="B711" s="19"/>
      <c r="C711" s="3"/>
      <c r="D711" s="18"/>
      <c r="E711" s="18"/>
      <c r="F711" s="18"/>
      <c r="G711" s="18"/>
      <c r="H711" s="18"/>
      <c r="I711" s="18"/>
    </row>
    <row r="712" spans="1:9" s="4" customFormat="1" ht="12.75">
      <c r="A712" s="3"/>
      <c r="B712" s="19"/>
      <c r="C712" s="3"/>
      <c r="D712" s="18"/>
      <c r="E712" s="18"/>
      <c r="F712" s="18"/>
      <c r="G712" s="18"/>
      <c r="H712" s="18"/>
      <c r="I712" s="18"/>
    </row>
    <row r="713" spans="1:9" s="4" customFormat="1" ht="12.75">
      <c r="A713" s="3"/>
      <c r="B713" s="19"/>
      <c r="C713" s="3"/>
      <c r="D713" s="18"/>
      <c r="E713" s="18"/>
      <c r="F713" s="18"/>
      <c r="G713" s="18"/>
      <c r="H713" s="18"/>
      <c r="I713" s="18"/>
    </row>
    <row r="714" spans="1:9" s="4" customFormat="1" ht="12.75">
      <c r="A714" s="3"/>
      <c r="B714" s="19"/>
      <c r="C714" s="3"/>
      <c r="D714" s="18"/>
      <c r="E714" s="18"/>
      <c r="F714" s="18"/>
      <c r="G714" s="18"/>
      <c r="H714" s="18"/>
      <c r="I714" s="18"/>
    </row>
    <row r="715" spans="1:9" s="4" customFormat="1" ht="12.75">
      <c r="A715" s="3"/>
      <c r="B715" s="19"/>
      <c r="C715" s="3"/>
      <c r="D715" s="18"/>
      <c r="E715" s="18"/>
      <c r="F715" s="18"/>
      <c r="G715" s="18"/>
      <c r="H715" s="18"/>
      <c r="I715" s="18"/>
    </row>
    <row r="716" spans="1:9" s="4" customFormat="1" ht="12.75">
      <c r="A716" s="3"/>
      <c r="B716" s="19"/>
      <c r="C716" s="3"/>
      <c r="D716" s="18"/>
      <c r="E716" s="18"/>
      <c r="F716" s="18"/>
      <c r="G716" s="18"/>
      <c r="H716" s="18"/>
      <c r="I716" s="18"/>
    </row>
    <row r="717" spans="1:9" s="4" customFormat="1" ht="12.75">
      <c r="A717" s="3"/>
      <c r="B717" s="19"/>
      <c r="C717" s="3"/>
      <c r="D717" s="18"/>
      <c r="E717" s="18"/>
      <c r="F717" s="18"/>
      <c r="G717" s="18"/>
      <c r="H717" s="18"/>
      <c r="I717" s="18"/>
    </row>
    <row r="718" spans="1:9" s="4" customFormat="1" ht="12.75">
      <c r="A718" s="3"/>
      <c r="B718" s="19"/>
      <c r="C718" s="3"/>
      <c r="D718" s="18"/>
      <c r="E718" s="18"/>
      <c r="F718" s="18"/>
      <c r="G718" s="18"/>
      <c r="H718" s="18"/>
      <c r="I718" s="18"/>
    </row>
    <row r="719" spans="1:9" s="4" customFormat="1" ht="12.75">
      <c r="A719" s="3"/>
      <c r="B719" s="19"/>
      <c r="C719" s="3"/>
      <c r="D719" s="18"/>
      <c r="E719" s="18"/>
      <c r="F719" s="18"/>
      <c r="G719" s="18"/>
      <c r="H719" s="18"/>
      <c r="I719" s="18"/>
    </row>
    <row r="720" spans="1:9" s="4" customFormat="1" ht="12.75">
      <c r="A720" s="3"/>
      <c r="B720" s="19"/>
      <c r="C720" s="3"/>
      <c r="D720" s="18"/>
      <c r="E720" s="18"/>
      <c r="F720" s="18"/>
      <c r="G720" s="18"/>
      <c r="H720" s="18"/>
      <c r="I720" s="18"/>
    </row>
    <row r="721" spans="1:9" s="4" customFormat="1" ht="12.75">
      <c r="A721" s="3"/>
      <c r="B721" s="19"/>
      <c r="C721" s="3"/>
      <c r="D721" s="18"/>
      <c r="E721" s="18"/>
      <c r="F721" s="18"/>
      <c r="G721" s="18"/>
      <c r="H721" s="18"/>
      <c r="I721" s="18"/>
    </row>
    <row r="722" spans="1:9" s="4" customFormat="1" ht="12.75">
      <c r="A722" s="3"/>
      <c r="B722" s="19"/>
      <c r="C722" s="3"/>
      <c r="D722" s="18"/>
      <c r="E722" s="18"/>
      <c r="F722" s="18"/>
      <c r="G722" s="18"/>
      <c r="H722" s="18"/>
      <c r="I722" s="18"/>
    </row>
    <row r="723" spans="1:9" s="4" customFormat="1" ht="12.75">
      <c r="A723" s="3"/>
      <c r="B723" s="19"/>
      <c r="C723" s="3"/>
      <c r="D723" s="18"/>
      <c r="E723" s="18"/>
      <c r="F723" s="18"/>
      <c r="G723" s="18"/>
      <c r="H723" s="18"/>
      <c r="I723" s="18"/>
    </row>
    <row r="724" spans="1:9" s="4" customFormat="1" ht="12.75">
      <c r="A724" s="3"/>
      <c r="B724" s="19"/>
      <c r="C724" s="3"/>
      <c r="D724" s="18"/>
      <c r="E724" s="18"/>
      <c r="F724" s="18"/>
      <c r="G724" s="18"/>
      <c r="H724" s="18"/>
      <c r="I724" s="18"/>
    </row>
    <row r="725" spans="1:9" s="4" customFormat="1" ht="12.75">
      <c r="A725" s="3"/>
      <c r="B725" s="19"/>
      <c r="C725" s="3"/>
      <c r="D725" s="18"/>
      <c r="E725" s="18"/>
      <c r="F725" s="18"/>
      <c r="G725" s="18"/>
      <c r="H725" s="18"/>
      <c r="I725" s="18"/>
    </row>
    <row r="726" spans="1:9" s="4" customFormat="1" ht="12.75">
      <c r="A726" s="3"/>
      <c r="B726" s="19"/>
      <c r="C726" s="3"/>
      <c r="D726" s="18"/>
      <c r="E726" s="18"/>
      <c r="F726" s="18"/>
      <c r="G726" s="18"/>
      <c r="H726" s="18"/>
      <c r="I726" s="18"/>
    </row>
    <row r="727" spans="1:9" s="4" customFormat="1" ht="12.75">
      <c r="A727" s="3"/>
      <c r="B727" s="19"/>
      <c r="C727" s="3"/>
      <c r="D727" s="18"/>
      <c r="E727" s="18"/>
      <c r="F727" s="18"/>
      <c r="G727" s="18"/>
      <c r="H727" s="18"/>
      <c r="I727" s="18"/>
    </row>
    <row r="728" spans="1:9" s="4" customFormat="1" ht="12.75">
      <c r="A728" s="3"/>
      <c r="B728" s="19"/>
      <c r="C728" s="3"/>
      <c r="D728" s="18"/>
      <c r="E728" s="18"/>
      <c r="F728" s="18"/>
      <c r="G728" s="18"/>
      <c r="H728" s="18"/>
      <c r="I728" s="18"/>
    </row>
    <row r="729" spans="1:9" s="4" customFormat="1" ht="12.75">
      <c r="A729" s="3"/>
      <c r="B729" s="19"/>
      <c r="C729" s="3"/>
      <c r="D729" s="18"/>
      <c r="E729" s="18"/>
      <c r="F729" s="18"/>
      <c r="G729" s="18"/>
      <c r="H729" s="18"/>
      <c r="I729" s="18"/>
    </row>
    <row r="730" spans="1:9" s="4" customFormat="1" ht="12.75">
      <c r="A730" s="3"/>
      <c r="B730" s="19"/>
      <c r="C730" s="3"/>
      <c r="D730" s="18"/>
      <c r="E730" s="18"/>
      <c r="F730" s="18"/>
      <c r="G730" s="18"/>
      <c r="H730" s="18"/>
      <c r="I730" s="18"/>
    </row>
    <row r="731" spans="1:9" s="4" customFormat="1" ht="12.75">
      <c r="A731" s="3"/>
      <c r="B731" s="19"/>
      <c r="C731" s="3"/>
      <c r="D731" s="18"/>
      <c r="E731" s="18"/>
      <c r="F731" s="18"/>
      <c r="G731" s="18"/>
      <c r="H731" s="18"/>
      <c r="I731" s="18"/>
    </row>
    <row r="732" spans="1:9" s="4" customFormat="1" ht="12.75">
      <c r="A732" s="3"/>
      <c r="B732" s="19"/>
      <c r="C732" s="3"/>
      <c r="D732" s="18"/>
      <c r="E732" s="18"/>
      <c r="F732" s="18"/>
      <c r="G732" s="18"/>
      <c r="H732" s="18"/>
      <c r="I732" s="18"/>
    </row>
    <row r="733" spans="1:9" s="4" customFormat="1" ht="12.75">
      <c r="A733" s="3"/>
      <c r="B733" s="19"/>
      <c r="C733" s="3"/>
      <c r="D733" s="18"/>
      <c r="E733" s="18"/>
      <c r="F733" s="18"/>
      <c r="G733" s="18"/>
      <c r="H733" s="18"/>
      <c r="I733" s="18"/>
    </row>
    <row r="734" spans="1:9" s="4" customFormat="1" ht="12.75">
      <c r="A734" s="3"/>
      <c r="B734" s="19"/>
      <c r="C734" s="3"/>
      <c r="D734" s="18"/>
      <c r="E734" s="18"/>
      <c r="F734" s="18"/>
      <c r="G734" s="18"/>
      <c r="H734" s="18"/>
      <c r="I734" s="18"/>
    </row>
    <row r="735" spans="1:9" s="4" customFormat="1" ht="12.75">
      <c r="A735" s="3"/>
      <c r="B735" s="19"/>
      <c r="C735" s="3"/>
      <c r="D735" s="18"/>
      <c r="E735" s="18"/>
      <c r="F735" s="18"/>
      <c r="G735" s="18"/>
      <c r="H735" s="18"/>
      <c r="I735" s="18"/>
    </row>
    <row r="736" spans="1:9" s="4" customFormat="1" ht="12.75">
      <c r="A736" s="3"/>
      <c r="B736" s="19"/>
      <c r="C736" s="3"/>
      <c r="D736" s="18"/>
      <c r="E736" s="18"/>
      <c r="F736" s="18"/>
      <c r="G736" s="18"/>
      <c r="H736" s="18"/>
      <c r="I736" s="18"/>
    </row>
    <row r="737" spans="1:9" s="4" customFormat="1" ht="12.75">
      <c r="A737" s="3"/>
      <c r="B737" s="19"/>
      <c r="C737" s="3"/>
      <c r="D737" s="18"/>
      <c r="E737" s="18"/>
      <c r="F737" s="18"/>
      <c r="G737" s="18"/>
      <c r="H737" s="18"/>
      <c r="I737" s="18"/>
    </row>
    <row r="738" spans="1:9" s="4" customFormat="1" ht="12.75">
      <c r="A738" s="3"/>
      <c r="B738" s="19"/>
      <c r="C738" s="3"/>
      <c r="D738" s="18"/>
      <c r="E738" s="18"/>
      <c r="F738" s="18"/>
      <c r="G738" s="18"/>
      <c r="H738" s="18"/>
      <c r="I738" s="18"/>
    </row>
    <row r="739" spans="1:9" s="4" customFormat="1" ht="12.75">
      <c r="A739" s="3"/>
      <c r="B739" s="19"/>
      <c r="C739" s="3"/>
      <c r="D739" s="18"/>
      <c r="E739" s="18"/>
      <c r="F739" s="18"/>
      <c r="G739" s="18"/>
      <c r="H739" s="18"/>
      <c r="I739" s="18"/>
    </row>
    <row r="740" spans="1:9" s="4" customFormat="1" ht="12.75">
      <c r="A740" s="3"/>
      <c r="B740" s="19"/>
      <c r="C740" s="3"/>
      <c r="D740" s="18"/>
      <c r="E740" s="18"/>
      <c r="F740" s="18"/>
      <c r="G740" s="18"/>
      <c r="H740" s="18"/>
      <c r="I740" s="18"/>
    </row>
    <row r="741" spans="1:9" s="4" customFormat="1" ht="12.75">
      <c r="A741" s="3"/>
      <c r="B741" s="19"/>
      <c r="C741" s="3"/>
      <c r="D741" s="18"/>
      <c r="E741" s="18"/>
      <c r="F741" s="18"/>
      <c r="G741" s="18"/>
      <c r="H741" s="18"/>
      <c r="I741" s="18"/>
    </row>
    <row r="742" spans="1:9" s="4" customFormat="1" ht="12.75">
      <c r="A742" s="3"/>
      <c r="B742" s="19"/>
      <c r="C742" s="3"/>
      <c r="D742" s="18"/>
      <c r="E742" s="18"/>
      <c r="F742" s="18"/>
      <c r="G742" s="18"/>
      <c r="H742" s="18"/>
      <c r="I742" s="18"/>
    </row>
    <row r="743" spans="1:9" s="4" customFormat="1" ht="12.75">
      <c r="A743" s="3"/>
      <c r="B743" s="19"/>
      <c r="C743" s="3"/>
      <c r="D743" s="18"/>
      <c r="E743" s="18"/>
      <c r="F743" s="18"/>
      <c r="G743" s="18"/>
      <c r="H743" s="18"/>
      <c r="I743" s="18"/>
    </row>
    <row r="744" spans="1:9" s="4" customFormat="1" ht="12.75">
      <c r="A744" s="3"/>
      <c r="B744" s="19"/>
      <c r="C744" s="3"/>
      <c r="D744" s="18"/>
      <c r="E744" s="18"/>
      <c r="F744" s="18"/>
      <c r="G744" s="18"/>
      <c r="H744" s="18"/>
      <c r="I744" s="18"/>
    </row>
    <row r="745" spans="1:9" s="4" customFormat="1" ht="12.75">
      <c r="A745" s="3"/>
      <c r="B745" s="19"/>
      <c r="C745" s="3"/>
      <c r="D745" s="18"/>
      <c r="E745" s="18"/>
      <c r="F745" s="18"/>
      <c r="G745" s="18"/>
      <c r="H745" s="18"/>
      <c r="I745" s="18"/>
    </row>
    <row r="746" spans="1:9" s="4" customFormat="1" ht="12.75">
      <c r="A746" s="3"/>
      <c r="B746" s="19"/>
      <c r="C746" s="3"/>
      <c r="D746" s="18"/>
      <c r="E746" s="18"/>
      <c r="F746" s="18"/>
      <c r="G746" s="18"/>
      <c r="H746" s="18"/>
      <c r="I746" s="18"/>
    </row>
    <row r="747" spans="1:9" s="4" customFormat="1" ht="12.75">
      <c r="A747" s="3"/>
      <c r="B747" s="19"/>
      <c r="C747" s="3"/>
      <c r="D747" s="18"/>
      <c r="E747" s="18"/>
      <c r="F747" s="18"/>
      <c r="G747" s="18"/>
      <c r="H747" s="18"/>
      <c r="I747" s="18"/>
    </row>
    <row r="748" spans="1:9" s="4" customFormat="1" ht="12.75">
      <c r="A748" s="3"/>
      <c r="B748" s="19"/>
      <c r="C748" s="3"/>
      <c r="D748" s="18"/>
      <c r="E748" s="18"/>
      <c r="F748" s="18"/>
      <c r="G748" s="18"/>
      <c r="H748" s="18"/>
      <c r="I748" s="18"/>
    </row>
    <row r="749" spans="1:9" s="4" customFormat="1" ht="12.75">
      <c r="A749" s="3"/>
      <c r="B749" s="19"/>
      <c r="C749" s="3"/>
      <c r="D749" s="18"/>
      <c r="E749" s="18"/>
      <c r="F749" s="18"/>
      <c r="G749" s="18"/>
      <c r="H749" s="18"/>
      <c r="I749" s="18"/>
    </row>
    <row r="750" spans="1:9" s="4" customFormat="1" ht="12.75">
      <c r="A750" s="3"/>
      <c r="B750" s="19"/>
      <c r="C750" s="3"/>
      <c r="D750" s="18"/>
      <c r="E750" s="18"/>
      <c r="F750" s="18"/>
      <c r="G750" s="18"/>
      <c r="H750" s="18"/>
      <c r="I750" s="18"/>
    </row>
    <row r="751" spans="1:9" s="4" customFormat="1" ht="12.75">
      <c r="A751" s="3"/>
      <c r="B751" s="19"/>
      <c r="C751" s="3"/>
      <c r="D751" s="18"/>
      <c r="E751" s="18"/>
      <c r="F751" s="18"/>
      <c r="G751" s="18"/>
      <c r="H751" s="18"/>
      <c r="I751" s="18"/>
    </row>
    <row r="752" spans="1:9" s="4" customFormat="1" ht="12.75">
      <c r="A752" s="3"/>
      <c r="B752" s="19"/>
      <c r="C752" s="3"/>
      <c r="D752" s="18"/>
      <c r="E752" s="18"/>
      <c r="F752" s="18"/>
      <c r="G752" s="18"/>
      <c r="H752" s="18"/>
      <c r="I752" s="18"/>
    </row>
    <row r="753" spans="1:9" s="4" customFormat="1" ht="12.75">
      <c r="A753" s="3"/>
      <c r="B753" s="19"/>
      <c r="C753" s="3"/>
      <c r="D753" s="18"/>
      <c r="E753" s="18"/>
      <c r="F753" s="18"/>
      <c r="G753" s="18"/>
      <c r="H753" s="18"/>
      <c r="I753" s="18"/>
    </row>
    <row r="754" spans="1:9" s="4" customFormat="1" ht="12.75">
      <c r="A754" s="3"/>
      <c r="B754" s="19"/>
      <c r="C754" s="3"/>
      <c r="D754" s="18"/>
      <c r="E754" s="18"/>
      <c r="F754" s="18"/>
      <c r="G754" s="18"/>
      <c r="H754" s="18"/>
      <c r="I754" s="18"/>
    </row>
    <row r="755" spans="1:9" s="4" customFormat="1" ht="12.75">
      <c r="A755" s="3"/>
      <c r="B755" s="19"/>
      <c r="C755" s="3"/>
      <c r="D755" s="18"/>
      <c r="E755" s="18"/>
      <c r="F755" s="18"/>
      <c r="G755" s="18"/>
      <c r="H755" s="18"/>
      <c r="I755" s="18"/>
    </row>
    <row r="756" spans="1:9" s="4" customFormat="1" ht="12.75">
      <c r="A756" s="3"/>
      <c r="B756" s="19"/>
      <c r="C756" s="3"/>
      <c r="D756" s="18"/>
      <c r="E756" s="18"/>
      <c r="F756" s="18"/>
      <c r="G756" s="18"/>
      <c r="H756" s="18"/>
      <c r="I756" s="18"/>
    </row>
    <row r="757" spans="1:9" s="4" customFormat="1" ht="12.75">
      <c r="A757" s="3"/>
      <c r="B757" s="19"/>
      <c r="C757" s="3"/>
      <c r="D757" s="18"/>
      <c r="E757" s="18"/>
      <c r="F757" s="18"/>
      <c r="G757" s="18"/>
      <c r="H757" s="18"/>
      <c r="I757" s="18"/>
    </row>
    <row r="758" spans="1:9" s="4" customFormat="1" ht="12.75">
      <c r="A758" s="3"/>
      <c r="B758" s="19"/>
      <c r="C758" s="3"/>
      <c r="D758" s="18"/>
      <c r="E758" s="18"/>
      <c r="F758" s="18"/>
      <c r="G758" s="18"/>
      <c r="H758" s="18"/>
      <c r="I758" s="18"/>
    </row>
    <row r="759" spans="1:9" s="4" customFormat="1" ht="12.75">
      <c r="A759" s="3"/>
      <c r="B759" s="19"/>
      <c r="C759" s="3"/>
      <c r="D759" s="18"/>
      <c r="E759" s="18"/>
      <c r="F759" s="18"/>
      <c r="G759" s="18"/>
      <c r="H759" s="18"/>
      <c r="I759" s="18"/>
    </row>
    <row r="760" spans="1:9" s="4" customFormat="1" ht="12.75">
      <c r="A760" s="3"/>
      <c r="B760" s="19"/>
      <c r="C760" s="3"/>
      <c r="D760" s="18"/>
      <c r="E760" s="18"/>
      <c r="F760" s="18"/>
      <c r="G760" s="18"/>
      <c r="H760" s="18"/>
      <c r="I760" s="18"/>
    </row>
    <row r="761" spans="1:9" s="4" customFormat="1" ht="12.75">
      <c r="A761" s="3"/>
      <c r="B761" s="19"/>
      <c r="C761" s="3"/>
      <c r="D761" s="18"/>
      <c r="E761" s="18"/>
      <c r="F761" s="18"/>
      <c r="G761" s="18"/>
      <c r="H761" s="18"/>
      <c r="I761" s="18"/>
    </row>
    <row r="762" spans="1:9" s="4" customFormat="1" ht="12.75">
      <c r="A762" s="3"/>
      <c r="B762" s="19"/>
      <c r="C762" s="3"/>
      <c r="D762" s="18"/>
      <c r="E762" s="18"/>
      <c r="F762" s="18"/>
      <c r="G762" s="18"/>
      <c r="H762" s="18"/>
      <c r="I762" s="18"/>
    </row>
    <row r="763" spans="1:9" s="4" customFormat="1" ht="12.75">
      <c r="A763" s="3"/>
      <c r="B763" s="19"/>
      <c r="C763" s="3"/>
      <c r="D763" s="18"/>
      <c r="E763" s="18"/>
      <c r="F763" s="18"/>
      <c r="G763" s="18"/>
      <c r="H763" s="18"/>
      <c r="I763" s="18"/>
    </row>
    <row r="764" spans="1:9" s="4" customFormat="1" ht="12.75">
      <c r="A764" s="3"/>
      <c r="B764" s="19"/>
      <c r="C764" s="3"/>
      <c r="D764" s="18"/>
      <c r="E764" s="18"/>
      <c r="F764" s="18"/>
      <c r="G764" s="18"/>
      <c r="H764" s="18"/>
      <c r="I764" s="18"/>
    </row>
    <row r="765" spans="1:9" s="4" customFormat="1" ht="12.75">
      <c r="A765" s="3"/>
      <c r="B765" s="19"/>
      <c r="C765" s="3"/>
      <c r="D765" s="18"/>
      <c r="E765" s="18"/>
      <c r="F765" s="18"/>
      <c r="G765" s="18"/>
      <c r="H765" s="18"/>
      <c r="I765" s="18"/>
    </row>
    <row r="766" spans="1:9" s="4" customFormat="1" ht="12.75">
      <c r="A766" s="3"/>
      <c r="B766" s="19"/>
      <c r="C766" s="3"/>
      <c r="D766" s="18"/>
      <c r="E766" s="18"/>
      <c r="F766" s="18"/>
      <c r="G766" s="18"/>
      <c r="H766" s="18"/>
      <c r="I766" s="18"/>
    </row>
    <row r="767" spans="1:9" s="4" customFormat="1" ht="12.75">
      <c r="A767" s="3"/>
      <c r="B767" s="19"/>
      <c r="C767" s="3"/>
      <c r="D767" s="18"/>
      <c r="E767" s="18"/>
      <c r="F767" s="18"/>
      <c r="G767" s="18"/>
      <c r="H767" s="18"/>
      <c r="I767" s="18"/>
    </row>
    <row r="768" spans="1:9" s="4" customFormat="1" ht="12.75">
      <c r="A768" s="3"/>
      <c r="B768" s="19"/>
      <c r="C768" s="3"/>
      <c r="D768" s="18"/>
      <c r="E768" s="18"/>
      <c r="F768" s="18"/>
      <c r="G768" s="18"/>
      <c r="H768" s="18"/>
      <c r="I768" s="18"/>
    </row>
    <row r="769" spans="1:9" s="4" customFormat="1" ht="12.75">
      <c r="A769" s="3"/>
      <c r="B769" s="19"/>
      <c r="C769" s="3"/>
      <c r="D769" s="18"/>
      <c r="E769" s="18"/>
      <c r="F769" s="18"/>
      <c r="G769" s="18"/>
      <c r="H769" s="18"/>
      <c r="I769" s="18"/>
    </row>
    <row r="770" spans="1:9" s="4" customFormat="1" ht="12.75">
      <c r="A770" s="3"/>
      <c r="B770" s="19"/>
      <c r="C770" s="3"/>
      <c r="D770" s="18"/>
      <c r="E770" s="18"/>
      <c r="F770" s="18"/>
      <c r="G770" s="18"/>
      <c r="H770" s="18"/>
      <c r="I770" s="18"/>
    </row>
    <row r="771" spans="1:9" s="4" customFormat="1" ht="12.75">
      <c r="A771" s="3"/>
      <c r="B771" s="19"/>
      <c r="C771" s="3"/>
      <c r="D771" s="18"/>
      <c r="E771" s="18"/>
      <c r="F771" s="18"/>
      <c r="G771" s="18"/>
      <c r="H771" s="18"/>
      <c r="I771" s="18"/>
    </row>
    <row r="772" spans="1:9" s="4" customFormat="1" ht="12.75">
      <c r="A772" s="3"/>
      <c r="B772" s="19"/>
      <c r="C772" s="3"/>
      <c r="D772" s="18"/>
      <c r="E772" s="18"/>
      <c r="F772" s="18"/>
      <c r="G772" s="18"/>
      <c r="H772" s="18"/>
      <c r="I772" s="18"/>
    </row>
    <row r="773" spans="1:9" s="4" customFormat="1" ht="12.75">
      <c r="A773" s="3"/>
      <c r="B773" s="19"/>
      <c r="C773" s="3"/>
      <c r="D773" s="18"/>
      <c r="E773" s="18"/>
      <c r="F773" s="18"/>
      <c r="G773" s="18"/>
      <c r="H773" s="18"/>
      <c r="I773" s="18"/>
    </row>
    <row r="774" spans="1:9" s="4" customFormat="1" ht="12.75">
      <c r="A774" s="3"/>
      <c r="B774" s="19"/>
      <c r="C774" s="3"/>
      <c r="D774" s="18"/>
      <c r="E774" s="18"/>
      <c r="F774" s="18"/>
      <c r="G774" s="18"/>
      <c r="H774" s="18"/>
      <c r="I774" s="18"/>
    </row>
    <row r="775" spans="1:9" s="4" customFormat="1" ht="12.75">
      <c r="A775" s="3"/>
      <c r="B775" s="19"/>
      <c r="C775" s="3"/>
      <c r="D775" s="18"/>
      <c r="E775" s="18"/>
      <c r="F775" s="18"/>
      <c r="G775" s="18"/>
      <c r="H775" s="18"/>
      <c r="I775" s="18"/>
    </row>
    <row r="776" spans="1:9" s="4" customFormat="1" ht="12.75">
      <c r="A776" s="3"/>
      <c r="B776" s="19"/>
      <c r="C776" s="3"/>
      <c r="D776" s="18"/>
      <c r="E776" s="18"/>
      <c r="F776" s="18"/>
      <c r="G776" s="18"/>
      <c r="H776" s="18"/>
      <c r="I776" s="18"/>
    </row>
    <row r="777" spans="1:9" s="4" customFormat="1" ht="12.75">
      <c r="A777" s="3"/>
      <c r="B777" s="19"/>
      <c r="C777" s="3"/>
      <c r="D777" s="18"/>
      <c r="E777" s="18"/>
      <c r="F777" s="18"/>
      <c r="G777" s="18"/>
      <c r="H777" s="18"/>
      <c r="I777" s="18"/>
    </row>
    <row r="778" spans="1:9" s="4" customFormat="1" ht="12.75">
      <c r="A778" s="3"/>
      <c r="B778" s="19"/>
      <c r="C778" s="3"/>
      <c r="D778" s="18"/>
      <c r="E778" s="18"/>
      <c r="F778" s="18"/>
      <c r="G778" s="18"/>
      <c r="H778" s="18"/>
      <c r="I778" s="18"/>
    </row>
    <row r="779" spans="1:9" s="4" customFormat="1" ht="12.75">
      <c r="A779" s="3"/>
      <c r="B779" s="19"/>
      <c r="C779" s="3"/>
      <c r="D779" s="18"/>
      <c r="E779" s="18"/>
      <c r="F779" s="18"/>
      <c r="G779" s="18"/>
      <c r="H779" s="18"/>
      <c r="I779" s="18"/>
    </row>
    <row r="780" spans="1:9" s="4" customFormat="1" ht="12.75">
      <c r="A780" s="3"/>
      <c r="B780" s="19"/>
      <c r="C780" s="3"/>
      <c r="D780" s="18"/>
      <c r="E780" s="18"/>
      <c r="F780" s="18"/>
      <c r="G780" s="18"/>
      <c r="H780" s="18"/>
      <c r="I780" s="18"/>
    </row>
    <row r="781" spans="1:9" s="4" customFormat="1" ht="12.75">
      <c r="A781" s="3"/>
      <c r="B781" s="19"/>
      <c r="C781" s="3"/>
      <c r="D781" s="18"/>
      <c r="E781" s="18"/>
      <c r="F781" s="18"/>
      <c r="G781" s="18"/>
      <c r="H781" s="18"/>
      <c r="I781" s="18"/>
    </row>
    <row r="782" spans="1:9" s="4" customFormat="1" ht="12.75">
      <c r="A782" s="3"/>
      <c r="B782" s="19"/>
      <c r="C782" s="3"/>
      <c r="D782" s="18"/>
      <c r="E782" s="18"/>
      <c r="F782" s="18"/>
      <c r="G782" s="18"/>
      <c r="H782" s="18"/>
      <c r="I782" s="18"/>
    </row>
    <row r="783" spans="1:9" s="4" customFormat="1" ht="12.75">
      <c r="A783" s="3"/>
      <c r="B783" s="19"/>
      <c r="C783" s="3"/>
      <c r="D783" s="18"/>
      <c r="E783" s="18"/>
      <c r="F783" s="18"/>
      <c r="G783" s="18"/>
      <c r="H783" s="18"/>
      <c r="I783" s="18"/>
    </row>
    <row r="784" spans="1:9" s="4" customFormat="1" ht="12.75">
      <c r="A784" s="3"/>
      <c r="B784" s="19"/>
      <c r="C784" s="3"/>
      <c r="D784" s="18"/>
      <c r="E784" s="18"/>
      <c r="F784" s="18"/>
      <c r="G784" s="18"/>
      <c r="H784" s="18"/>
      <c r="I784" s="18"/>
    </row>
    <row r="785" spans="1:9" s="4" customFormat="1" ht="12.75">
      <c r="A785" s="3"/>
      <c r="B785" s="19"/>
      <c r="C785" s="3"/>
      <c r="D785" s="18"/>
      <c r="E785" s="18"/>
      <c r="F785" s="18"/>
      <c r="G785" s="18"/>
      <c r="H785" s="18"/>
      <c r="I785" s="18"/>
    </row>
    <row r="786" spans="1:9" s="4" customFormat="1" ht="12.75">
      <c r="A786" s="3"/>
      <c r="B786" s="19"/>
      <c r="C786" s="3"/>
      <c r="D786" s="18"/>
      <c r="E786" s="18"/>
      <c r="F786" s="18"/>
      <c r="G786" s="18"/>
      <c r="H786" s="18"/>
      <c r="I786" s="18"/>
    </row>
    <row r="787" spans="1:9" s="4" customFormat="1" ht="12.75">
      <c r="A787" s="3"/>
      <c r="B787" s="19"/>
      <c r="C787" s="3"/>
      <c r="D787" s="18"/>
      <c r="E787" s="18"/>
      <c r="F787" s="18"/>
      <c r="G787" s="18"/>
      <c r="H787" s="18"/>
      <c r="I787" s="18"/>
    </row>
    <row r="788" spans="1:9" s="4" customFormat="1" ht="12.75">
      <c r="A788" s="3"/>
      <c r="B788" s="19"/>
      <c r="C788" s="3"/>
      <c r="D788" s="18"/>
      <c r="E788" s="18"/>
      <c r="F788" s="18"/>
      <c r="G788" s="18"/>
      <c r="H788" s="18"/>
      <c r="I788" s="18"/>
    </row>
    <row r="789" spans="1:9" s="4" customFormat="1" ht="12.75">
      <c r="A789" s="3"/>
      <c r="B789" s="19"/>
      <c r="C789" s="3"/>
      <c r="D789" s="18"/>
      <c r="E789" s="18"/>
      <c r="F789" s="18"/>
      <c r="G789" s="18"/>
      <c r="H789" s="18"/>
      <c r="I789" s="18"/>
    </row>
    <row r="790" spans="1:9" s="4" customFormat="1" ht="12.75">
      <c r="A790" s="3"/>
      <c r="B790" s="19"/>
      <c r="C790" s="3"/>
      <c r="D790" s="18"/>
      <c r="E790" s="18"/>
      <c r="F790" s="18"/>
      <c r="G790" s="18"/>
      <c r="H790" s="18"/>
      <c r="I790" s="18"/>
    </row>
    <row r="791" spans="1:9" s="4" customFormat="1" ht="12.75">
      <c r="A791" s="3"/>
      <c r="B791" s="19"/>
      <c r="C791" s="3"/>
      <c r="D791" s="18"/>
      <c r="E791" s="18"/>
      <c r="F791" s="18"/>
      <c r="G791" s="18"/>
      <c r="H791" s="18"/>
      <c r="I791" s="18"/>
    </row>
    <row r="792" spans="1:9" s="4" customFormat="1" ht="12.75">
      <c r="A792" s="3"/>
      <c r="B792" s="19"/>
      <c r="C792" s="3"/>
      <c r="D792" s="18"/>
      <c r="E792" s="18"/>
      <c r="F792" s="18"/>
      <c r="G792" s="18"/>
      <c r="H792" s="18"/>
      <c r="I792" s="18"/>
    </row>
    <row r="793" spans="1:9" s="4" customFormat="1" ht="12.75">
      <c r="A793" s="3"/>
      <c r="B793" s="19"/>
      <c r="C793" s="3"/>
      <c r="D793" s="18"/>
      <c r="E793" s="18"/>
      <c r="F793" s="18"/>
      <c r="G793" s="18"/>
      <c r="H793" s="18"/>
      <c r="I793" s="18"/>
    </row>
    <row r="794" spans="1:9" s="4" customFormat="1" ht="12.75">
      <c r="A794" s="3"/>
      <c r="B794" s="19"/>
      <c r="C794" s="3"/>
      <c r="D794" s="18"/>
      <c r="E794" s="18"/>
      <c r="F794" s="18"/>
      <c r="G794" s="18"/>
      <c r="H794" s="18"/>
      <c r="I794" s="18"/>
    </row>
    <row r="795" spans="1:9" s="4" customFormat="1" ht="12.75">
      <c r="A795" s="3"/>
      <c r="B795" s="19"/>
      <c r="C795" s="3"/>
      <c r="D795" s="18"/>
      <c r="E795" s="18"/>
      <c r="F795" s="18"/>
      <c r="G795" s="18"/>
      <c r="H795" s="18"/>
      <c r="I795" s="18"/>
    </row>
    <row r="796" spans="1:9" s="4" customFormat="1" ht="12.75">
      <c r="A796" s="3"/>
      <c r="B796" s="19"/>
      <c r="C796" s="3"/>
      <c r="D796" s="18"/>
      <c r="E796" s="18"/>
      <c r="F796" s="18"/>
      <c r="G796" s="18"/>
      <c r="H796" s="18"/>
      <c r="I796" s="18"/>
    </row>
    <row r="797" spans="1:9" s="4" customFormat="1" ht="12.75">
      <c r="A797" s="3"/>
      <c r="B797" s="19"/>
      <c r="C797" s="3"/>
      <c r="D797" s="18"/>
      <c r="E797" s="18"/>
      <c r="F797" s="18"/>
      <c r="G797" s="18"/>
      <c r="H797" s="18"/>
      <c r="I797" s="18"/>
    </row>
    <row r="798" spans="1:9" s="4" customFormat="1" ht="12.75">
      <c r="A798" s="3"/>
      <c r="B798" s="19"/>
      <c r="C798" s="3"/>
      <c r="D798" s="18"/>
      <c r="E798" s="18"/>
      <c r="F798" s="18"/>
      <c r="G798" s="18"/>
      <c r="H798" s="18"/>
      <c r="I798" s="18"/>
    </row>
    <row r="799" spans="1:9" s="4" customFormat="1" ht="12.75">
      <c r="A799" s="3"/>
      <c r="B799" s="19"/>
      <c r="C799" s="3"/>
      <c r="D799" s="18"/>
      <c r="E799" s="18"/>
      <c r="F799" s="18"/>
      <c r="G799" s="18"/>
      <c r="H799" s="18"/>
      <c r="I799" s="18"/>
    </row>
    <row r="800" spans="1:9" s="4" customFormat="1" ht="12.75">
      <c r="A800" s="3"/>
      <c r="B800" s="19"/>
      <c r="C800" s="3"/>
      <c r="D800" s="18"/>
      <c r="E800" s="18"/>
      <c r="F800" s="18"/>
      <c r="G800" s="18"/>
      <c r="H800" s="18"/>
      <c r="I800" s="18"/>
    </row>
    <row r="801" spans="1:9" s="4" customFormat="1" ht="12.75">
      <c r="A801" s="3"/>
      <c r="B801" s="19"/>
      <c r="C801" s="3"/>
      <c r="D801" s="18"/>
      <c r="E801" s="18"/>
      <c r="F801" s="18"/>
      <c r="G801" s="18"/>
      <c r="H801" s="18"/>
      <c r="I801" s="18"/>
    </row>
    <row r="802" spans="1:9" s="4" customFormat="1" ht="12.75">
      <c r="A802" s="3"/>
      <c r="B802" s="19"/>
      <c r="C802" s="3"/>
      <c r="D802" s="18"/>
      <c r="E802" s="18"/>
      <c r="F802" s="18"/>
      <c r="G802" s="18"/>
      <c r="H802" s="18"/>
      <c r="I802" s="18"/>
    </row>
    <row r="803" spans="1:9" s="4" customFormat="1" ht="12.75">
      <c r="A803" s="3"/>
      <c r="B803" s="19"/>
      <c r="C803" s="3"/>
      <c r="D803" s="18"/>
      <c r="E803" s="18"/>
      <c r="F803" s="18"/>
      <c r="G803" s="18"/>
      <c r="H803" s="18"/>
      <c r="I803" s="18"/>
    </row>
    <row r="804" spans="1:9" s="4" customFormat="1" ht="12.75">
      <c r="A804" s="3"/>
      <c r="B804" s="19"/>
      <c r="C804" s="3"/>
      <c r="D804" s="18"/>
      <c r="E804" s="18"/>
      <c r="F804" s="18"/>
      <c r="G804" s="18"/>
      <c r="H804" s="18"/>
      <c r="I804" s="18"/>
    </row>
    <row r="805" spans="1:9" s="4" customFormat="1" ht="12.75">
      <c r="A805" s="3"/>
      <c r="B805" s="19"/>
      <c r="C805" s="3"/>
      <c r="D805" s="18"/>
      <c r="E805" s="18"/>
      <c r="F805" s="18"/>
      <c r="G805" s="18"/>
      <c r="H805" s="18"/>
      <c r="I805" s="18"/>
    </row>
    <row r="806" spans="1:9" s="4" customFormat="1" ht="12.75">
      <c r="A806" s="3"/>
      <c r="B806" s="19"/>
      <c r="C806" s="3"/>
      <c r="D806" s="18"/>
      <c r="E806" s="18"/>
      <c r="F806" s="18"/>
      <c r="G806" s="18"/>
      <c r="H806" s="18"/>
      <c r="I806" s="18"/>
    </row>
    <row r="807" spans="1:9" s="4" customFormat="1" ht="12.75">
      <c r="A807" s="3"/>
      <c r="B807" s="19"/>
      <c r="C807" s="3"/>
      <c r="D807" s="18"/>
      <c r="E807" s="18"/>
      <c r="F807" s="18"/>
      <c r="G807" s="18"/>
      <c r="H807" s="18"/>
      <c r="I807" s="18"/>
    </row>
    <row r="808" spans="1:9" s="4" customFormat="1" ht="12.75">
      <c r="A808" s="3"/>
      <c r="B808" s="19"/>
      <c r="C808" s="3"/>
      <c r="D808" s="18"/>
      <c r="E808" s="18"/>
      <c r="F808" s="18"/>
      <c r="G808" s="18"/>
      <c r="H808" s="18"/>
      <c r="I808" s="18"/>
    </row>
    <row r="809" spans="1:9" s="4" customFormat="1" ht="12.75">
      <c r="A809" s="3"/>
      <c r="B809" s="19"/>
      <c r="C809" s="3"/>
      <c r="D809" s="18"/>
      <c r="E809" s="18"/>
      <c r="F809" s="18"/>
      <c r="G809" s="18"/>
      <c r="H809" s="18"/>
      <c r="I809" s="18"/>
    </row>
    <row r="810" spans="1:9" s="4" customFormat="1" ht="12.75">
      <c r="A810" s="3"/>
      <c r="B810" s="19"/>
      <c r="C810" s="3"/>
      <c r="D810" s="18"/>
      <c r="E810" s="18"/>
      <c r="F810" s="18"/>
      <c r="G810" s="18"/>
      <c r="H810" s="18"/>
      <c r="I810" s="18"/>
    </row>
    <row r="811" spans="1:9" s="4" customFormat="1" ht="12.75">
      <c r="A811" s="3"/>
      <c r="B811" s="19"/>
      <c r="C811" s="3"/>
      <c r="D811" s="18"/>
      <c r="E811" s="18"/>
      <c r="F811" s="18"/>
      <c r="G811" s="18"/>
      <c r="H811" s="18"/>
      <c r="I811" s="18"/>
    </row>
    <row r="812" spans="1:9" s="4" customFormat="1" ht="12.75">
      <c r="A812" s="3"/>
      <c r="B812" s="19"/>
      <c r="C812" s="3"/>
      <c r="D812" s="18"/>
      <c r="E812" s="18"/>
      <c r="F812" s="18"/>
      <c r="G812" s="18"/>
      <c r="H812" s="18"/>
      <c r="I812" s="18"/>
    </row>
    <row r="813" spans="1:9" s="4" customFormat="1" ht="12.75">
      <c r="A813" s="3"/>
      <c r="B813" s="19"/>
      <c r="C813" s="3"/>
      <c r="D813" s="18"/>
      <c r="E813" s="18"/>
      <c r="F813" s="18"/>
      <c r="G813" s="18"/>
      <c r="H813" s="18"/>
      <c r="I813" s="18"/>
    </row>
    <row r="814" spans="1:9" s="4" customFormat="1" ht="12.75">
      <c r="A814" s="3"/>
      <c r="B814" s="19"/>
      <c r="C814" s="3"/>
      <c r="D814" s="18"/>
      <c r="E814" s="18"/>
      <c r="F814" s="18"/>
      <c r="G814" s="18"/>
      <c r="H814" s="18"/>
      <c r="I814" s="18"/>
    </row>
    <row r="815" spans="1:9" s="4" customFormat="1" ht="12.75">
      <c r="A815" s="3"/>
      <c r="B815" s="19"/>
      <c r="C815" s="3"/>
      <c r="D815" s="18"/>
      <c r="E815" s="18"/>
      <c r="F815" s="18"/>
      <c r="G815" s="18"/>
      <c r="H815" s="18"/>
      <c r="I815" s="18"/>
    </row>
    <row r="816" spans="1:9" s="4" customFormat="1" ht="12.75">
      <c r="A816" s="3"/>
      <c r="B816" s="19"/>
      <c r="C816" s="3"/>
      <c r="D816" s="18"/>
      <c r="E816" s="18"/>
      <c r="F816" s="18"/>
      <c r="G816" s="18"/>
      <c r="H816" s="18"/>
      <c r="I816" s="18"/>
    </row>
    <row r="817" spans="1:9" s="4" customFormat="1" ht="12.75">
      <c r="A817" s="3"/>
      <c r="B817" s="19"/>
      <c r="C817" s="3"/>
      <c r="D817" s="18"/>
      <c r="E817" s="18"/>
      <c r="F817" s="18"/>
      <c r="G817" s="18"/>
      <c r="H817" s="18"/>
      <c r="I817" s="18"/>
    </row>
    <row r="818" spans="1:9" s="4" customFormat="1" ht="12.75">
      <c r="A818" s="3"/>
      <c r="B818" s="19"/>
      <c r="C818" s="3"/>
      <c r="D818" s="18"/>
      <c r="E818" s="18"/>
      <c r="F818" s="18"/>
      <c r="G818" s="18"/>
      <c r="H818" s="18"/>
      <c r="I818" s="18"/>
    </row>
    <row r="819" spans="1:9" s="4" customFormat="1" ht="12.75">
      <c r="A819" s="3"/>
      <c r="B819" s="19"/>
      <c r="C819" s="3"/>
      <c r="D819" s="18"/>
      <c r="E819" s="18"/>
      <c r="F819" s="18"/>
      <c r="G819" s="18"/>
      <c r="H819" s="18"/>
      <c r="I819" s="18"/>
    </row>
    <row r="820" spans="1:9" s="4" customFormat="1" ht="12.75">
      <c r="A820" s="3"/>
      <c r="B820" s="19"/>
      <c r="C820" s="3"/>
      <c r="D820" s="18"/>
      <c r="E820" s="18"/>
      <c r="F820" s="18"/>
      <c r="G820" s="18"/>
      <c r="H820" s="18"/>
      <c r="I820" s="18"/>
    </row>
    <row r="821" spans="1:9" s="4" customFormat="1" ht="12.75">
      <c r="A821" s="3"/>
      <c r="B821" s="19"/>
      <c r="C821" s="3"/>
      <c r="D821" s="18"/>
      <c r="E821" s="18"/>
      <c r="F821" s="18"/>
      <c r="G821" s="18"/>
      <c r="H821" s="18"/>
      <c r="I821" s="18"/>
    </row>
    <row r="822" spans="1:9" s="4" customFormat="1" ht="12.75">
      <c r="A822" s="3"/>
      <c r="B822" s="19"/>
      <c r="C822" s="3"/>
      <c r="D822" s="18"/>
      <c r="E822" s="18"/>
      <c r="F822" s="18"/>
      <c r="G822" s="18"/>
      <c r="H822" s="18"/>
      <c r="I822" s="18"/>
    </row>
    <row r="823" spans="1:9" s="4" customFormat="1" ht="12.75">
      <c r="A823" s="3"/>
      <c r="B823" s="19"/>
      <c r="C823" s="3"/>
      <c r="D823" s="18"/>
      <c r="E823" s="18"/>
      <c r="F823" s="18"/>
      <c r="G823" s="18"/>
      <c r="H823" s="18"/>
      <c r="I823" s="18"/>
    </row>
    <row r="824" spans="1:9" s="4" customFormat="1" ht="12.75">
      <c r="A824" s="3"/>
      <c r="B824" s="19"/>
      <c r="C824" s="3"/>
      <c r="D824" s="18"/>
      <c r="E824" s="18"/>
      <c r="F824" s="18"/>
      <c r="G824" s="18"/>
      <c r="H824" s="18"/>
      <c r="I824" s="18"/>
    </row>
    <row r="825" spans="1:9" s="4" customFormat="1" ht="12.75">
      <c r="A825" s="3"/>
      <c r="B825" s="19"/>
      <c r="C825" s="3"/>
      <c r="D825" s="18"/>
      <c r="E825" s="18"/>
      <c r="F825" s="18"/>
      <c r="G825" s="18"/>
      <c r="H825" s="18"/>
      <c r="I825" s="18"/>
    </row>
    <row r="826" spans="1:9" s="4" customFormat="1" ht="12.75">
      <c r="A826" s="3"/>
      <c r="B826" s="19"/>
      <c r="C826" s="3"/>
      <c r="D826" s="18"/>
      <c r="E826" s="18"/>
      <c r="F826" s="18"/>
      <c r="G826" s="18"/>
      <c r="H826" s="18"/>
      <c r="I826" s="18"/>
    </row>
    <row r="827" spans="1:9" s="4" customFormat="1" ht="12.75">
      <c r="A827" s="3"/>
      <c r="B827" s="19"/>
      <c r="C827" s="3"/>
      <c r="D827" s="18"/>
      <c r="E827" s="18"/>
      <c r="F827" s="18"/>
      <c r="G827" s="18"/>
      <c r="H827" s="18"/>
      <c r="I827" s="18"/>
    </row>
    <row r="828" spans="1:9" s="4" customFormat="1" ht="12.75">
      <c r="A828" s="3"/>
      <c r="B828" s="19"/>
      <c r="C828" s="3"/>
      <c r="D828" s="18"/>
      <c r="E828" s="18"/>
      <c r="F828" s="18"/>
      <c r="G828" s="18"/>
      <c r="H828" s="18"/>
      <c r="I828" s="18"/>
    </row>
    <row r="829" spans="1:9" s="4" customFormat="1" ht="12.75">
      <c r="A829" s="3"/>
      <c r="B829" s="19"/>
      <c r="C829" s="3"/>
      <c r="D829" s="18"/>
      <c r="E829" s="18"/>
      <c r="F829" s="18"/>
      <c r="G829" s="18"/>
      <c r="H829" s="18"/>
      <c r="I829" s="18"/>
    </row>
    <row r="830" spans="1:9" s="4" customFormat="1" ht="12.75">
      <c r="A830" s="3"/>
      <c r="B830" s="19"/>
      <c r="C830" s="3"/>
      <c r="D830" s="18"/>
      <c r="E830" s="18"/>
      <c r="F830" s="18"/>
      <c r="G830" s="18"/>
      <c r="H830" s="18"/>
      <c r="I830" s="18"/>
    </row>
    <row r="831" spans="1:9" s="4" customFormat="1" ht="12.75">
      <c r="A831" s="3"/>
      <c r="B831" s="19"/>
      <c r="C831" s="3"/>
      <c r="D831" s="18"/>
      <c r="E831" s="18"/>
      <c r="F831" s="18"/>
      <c r="G831" s="18"/>
      <c r="H831" s="18"/>
      <c r="I831" s="18"/>
    </row>
    <row r="832" spans="1:9" s="4" customFormat="1" ht="12.75">
      <c r="A832" s="3"/>
      <c r="B832" s="19"/>
      <c r="C832" s="3"/>
      <c r="D832" s="18"/>
      <c r="E832" s="18"/>
      <c r="F832" s="18"/>
      <c r="G832" s="18"/>
      <c r="H832" s="18"/>
      <c r="I832" s="18"/>
    </row>
    <row r="833" spans="1:9" s="4" customFormat="1" ht="12.75">
      <c r="A833" s="3"/>
      <c r="B833" s="19"/>
      <c r="C833" s="3"/>
      <c r="D833" s="18"/>
      <c r="E833" s="18"/>
      <c r="F833" s="18"/>
      <c r="G833" s="18"/>
      <c r="H833" s="18"/>
      <c r="I833" s="18"/>
    </row>
    <row r="834" spans="1:9" s="4" customFormat="1" ht="12.75">
      <c r="A834" s="3"/>
      <c r="B834" s="19"/>
      <c r="C834" s="3"/>
      <c r="D834" s="18"/>
      <c r="E834" s="18"/>
      <c r="F834" s="18"/>
      <c r="G834" s="18"/>
      <c r="H834" s="18"/>
      <c r="I834" s="18"/>
    </row>
    <row r="835" spans="1:9" s="4" customFormat="1" ht="12.75">
      <c r="A835" s="3"/>
      <c r="B835" s="19"/>
      <c r="C835" s="3"/>
      <c r="D835" s="18"/>
      <c r="E835" s="18"/>
      <c r="F835" s="18"/>
      <c r="G835" s="18"/>
      <c r="H835" s="18"/>
      <c r="I835" s="18"/>
    </row>
    <row r="836" spans="1:9" s="4" customFormat="1" ht="12.75">
      <c r="A836" s="3"/>
      <c r="B836" s="19"/>
      <c r="C836" s="3"/>
      <c r="D836" s="18"/>
      <c r="E836" s="18"/>
      <c r="F836" s="18"/>
      <c r="G836" s="18"/>
      <c r="H836" s="18"/>
      <c r="I836" s="18"/>
    </row>
    <row r="837" spans="1:9" s="4" customFormat="1" ht="12.75">
      <c r="A837" s="3"/>
      <c r="B837" s="19"/>
      <c r="C837" s="3"/>
      <c r="D837" s="18"/>
      <c r="E837" s="18"/>
      <c r="F837" s="18"/>
      <c r="G837" s="18"/>
      <c r="H837" s="18"/>
      <c r="I837" s="18"/>
    </row>
    <row r="838" spans="1:9" s="4" customFormat="1" ht="12.75">
      <c r="A838" s="3"/>
      <c r="B838" s="19"/>
      <c r="C838" s="3"/>
      <c r="D838" s="18"/>
      <c r="E838" s="18"/>
      <c r="F838" s="18"/>
      <c r="G838" s="18"/>
      <c r="H838" s="18"/>
      <c r="I838" s="18"/>
    </row>
    <row r="839" spans="1:9" s="4" customFormat="1" ht="12.75">
      <c r="A839" s="3"/>
      <c r="B839" s="19"/>
      <c r="C839" s="3"/>
      <c r="D839" s="18"/>
      <c r="E839" s="18"/>
      <c r="F839" s="18"/>
      <c r="G839" s="18"/>
      <c r="H839" s="18"/>
      <c r="I839" s="18"/>
    </row>
    <row r="840" spans="1:9" s="4" customFormat="1" ht="12.75">
      <c r="A840" s="3"/>
      <c r="B840" s="19"/>
      <c r="C840" s="3"/>
      <c r="D840" s="18"/>
      <c r="E840" s="18"/>
      <c r="F840" s="18"/>
      <c r="G840" s="18"/>
      <c r="H840" s="18"/>
      <c r="I840" s="18"/>
    </row>
    <row r="841" spans="1:9" s="4" customFormat="1" ht="12.75">
      <c r="A841" s="3"/>
      <c r="B841" s="19"/>
      <c r="C841" s="3"/>
      <c r="D841" s="18"/>
      <c r="E841" s="18"/>
      <c r="F841" s="18"/>
      <c r="G841" s="18"/>
      <c r="H841" s="18"/>
      <c r="I841" s="18"/>
    </row>
    <row r="842" spans="1:9" s="4" customFormat="1" ht="12.75">
      <c r="A842" s="3"/>
      <c r="B842" s="19"/>
      <c r="C842" s="3"/>
      <c r="D842" s="18"/>
      <c r="E842" s="18"/>
      <c r="F842" s="18"/>
      <c r="G842" s="18"/>
      <c r="H842" s="18"/>
      <c r="I842" s="18"/>
    </row>
    <row r="843" spans="1:9" s="4" customFormat="1" ht="12.75">
      <c r="A843" s="3"/>
      <c r="B843" s="19"/>
      <c r="C843" s="3"/>
      <c r="D843" s="18"/>
      <c r="E843" s="18"/>
      <c r="F843" s="18"/>
      <c r="G843" s="18"/>
      <c r="H843" s="18"/>
      <c r="I843" s="18"/>
    </row>
    <row r="844" spans="1:9" s="4" customFormat="1" ht="12.75">
      <c r="A844" s="3"/>
      <c r="B844" s="19"/>
      <c r="C844" s="3"/>
      <c r="D844" s="18"/>
      <c r="E844" s="18"/>
      <c r="F844" s="18"/>
      <c r="G844" s="18"/>
      <c r="H844" s="18"/>
      <c r="I844" s="18"/>
    </row>
    <row r="845" spans="1:9" s="4" customFormat="1" ht="12.75">
      <c r="A845" s="3"/>
      <c r="B845" s="19"/>
      <c r="C845" s="3"/>
      <c r="D845" s="18"/>
      <c r="E845" s="18"/>
      <c r="F845" s="18"/>
      <c r="G845" s="18"/>
      <c r="H845" s="18"/>
      <c r="I845" s="18"/>
    </row>
    <row r="846" spans="1:9" s="4" customFormat="1" ht="12.75">
      <c r="A846" s="3"/>
      <c r="B846" s="19"/>
      <c r="C846" s="3"/>
      <c r="D846" s="18"/>
      <c r="E846" s="18"/>
      <c r="F846" s="18"/>
      <c r="G846" s="18"/>
      <c r="H846" s="18"/>
      <c r="I846" s="18"/>
    </row>
    <row r="847" spans="1:9" s="4" customFormat="1" ht="12.75">
      <c r="A847" s="3"/>
      <c r="B847" s="19"/>
      <c r="C847" s="3"/>
      <c r="D847" s="18"/>
      <c r="E847" s="18"/>
      <c r="F847" s="18"/>
      <c r="G847" s="18"/>
      <c r="H847" s="18"/>
      <c r="I847" s="18"/>
    </row>
    <row r="848" spans="1:9" s="4" customFormat="1" ht="12.75">
      <c r="A848" s="3"/>
      <c r="B848" s="19"/>
      <c r="C848" s="3"/>
      <c r="D848" s="18"/>
      <c r="E848" s="18"/>
      <c r="F848" s="18"/>
      <c r="G848" s="18"/>
      <c r="H848" s="18"/>
      <c r="I848" s="18"/>
    </row>
    <row r="849" spans="1:9" s="4" customFormat="1" ht="12.75">
      <c r="A849" s="3"/>
      <c r="B849" s="19"/>
      <c r="C849" s="3"/>
      <c r="D849" s="18"/>
      <c r="E849" s="18"/>
      <c r="F849" s="18"/>
      <c r="G849" s="18"/>
      <c r="H849" s="18"/>
      <c r="I849" s="18"/>
    </row>
    <row r="850" spans="1:9" s="4" customFormat="1" ht="12.75">
      <c r="A850" s="3"/>
      <c r="B850" s="19"/>
      <c r="C850" s="3"/>
      <c r="D850" s="18"/>
      <c r="E850" s="18"/>
      <c r="F850" s="18"/>
      <c r="G850" s="18"/>
      <c r="H850" s="18"/>
      <c r="I850" s="18"/>
    </row>
    <row r="851" spans="1:9" s="4" customFormat="1" ht="12.75">
      <c r="A851" s="3"/>
      <c r="B851" s="19"/>
      <c r="C851" s="3"/>
      <c r="D851" s="18"/>
      <c r="E851" s="18"/>
      <c r="F851" s="18"/>
      <c r="G851" s="18"/>
      <c r="H851" s="18"/>
      <c r="I851" s="18"/>
    </row>
    <row r="852" spans="1:9" s="4" customFormat="1" ht="12.75">
      <c r="A852" s="3"/>
      <c r="B852" s="19"/>
      <c r="C852" s="3"/>
      <c r="D852" s="18"/>
      <c r="E852" s="18"/>
      <c r="F852" s="18"/>
      <c r="G852" s="18"/>
      <c r="H852" s="18"/>
      <c r="I852" s="18"/>
    </row>
    <row r="853" spans="1:9" s="4" customFormat="1" ht="12.75">
      <c r="A853" s="3"/>
      <c r="B853" s="19"/>
      <c r="C853" s="3"/>
      <c r="D853" s="18"/>
      <c r="E853" s="18"/>
      <c r="F853" s="18"/>
      <c r="G853" s="18"/>
      <c r="H853" s="18"/>
      <c r="I853" s="18"/>
    </row>
    <row r="854" spans="1:9" s="4" customFormat="1" ht="12.75">
      <c r="A854" s="3"/>
      <c r="B854" s="19"/>
      <c r="C854" s="3"/>
      <c r="D854" s="18"/>
      <c r="E854" s="18"/>
      <c r="F854" s="18"/>
      <c r="G854" s="18"/>
      <c r="H854" s="18"/>
      <c r="I854" s="18"/>
    </row>
    <row r="855" spans="1:9" s="4" customFormat="1" ht="12.75">
      <c r="A855" s="3"/>
      <c r="B855" s="19"/>
      <c r="C855" s="3"/>
      <c r="D855" s="18"/>
      <c r="E855" s="18"/>
      <c r="F855" s="18"/>
      <c r="G855" s="18"/>
      <c r="H855" s="18"/>
      <c r="I855" s="18"/>
    </row>
    <row r="856" spans="1:9" s="4" customFormat="1" ht="12.75">
      <c r="A856" s="3"/>
      <c r="B856" s="19"/>
      <c r="C856" s="3"/>
      <c r="D856" s="18"/>
      <c r="E856" s="18"/>
      <c r="F856" s="18"/>
      <c r="G856" s="18"/>
      <c r="H856" s="18"/>
      <c r="I856" s="18"/>
    </row>
    <row r="857" spans="1:9" s="4" customFormat="1" ht="12.75">
      <c r="A857" s="3"/>
      <c r="B857" s="19"/>
      <c r="C857" s="3"/>
      <c r="D857" s="18"/>
      <c r="E857" s="18"/>
      <c r="F857" s="18"/>
      <c r="G857" s="18"/>
      <c r="H857" s="18"/>
      <c r="I857" s="18"/>
    </row>
    <row r="858" spans="1:9" s="4" customFormat="1" ht="12.75">
      <c r="A858" s="3"/>
      <c r="B858" s="19"/>
      <c r="C858" s="3"/>
      <c r="D858" s="18"/>
      <c r="E858" s="18"/>
      <c r="F858" s="18"/>
      <c r="G858" s="18"/>
      <c r="H858" s="18"/>
      <c r="I858" s="18"/>
    </row>
    <row r="859" spans="1:9" s="4" customFormat="1" ht="12.75">
      <c r="A859" s="3"/>
      <c r="B859" s="19"/>
      <c r="C859" s="3"/>
      <c r="D859" s="18"/>
      <c r="E859" s="18"/>
      <c r="F859" s="18"/>
      <c r="G859" s="18"/>
      <c r="H859" s="18"/>
      <c r="I859" s="18"/>
    </row>
    <row r="860" spans="1:9" s="4" customFormat="1" ht="12.75">
      <c r="A860" s="3"/>
      <c r="B860" s="19"/>
      <c r="C860" s="3"/>
      <c r="D860" s="18"/>
      <c r="E860" s="18"/>
      <c r="F860" s="18"/>
      <c r="G860" s="18"/>
      <c r="H860" s="18"/>
      <c r="I860" s="18"/>
    </row>
    <row r="861" spans="1:9" s="4" customFormat="1" ht="12.75">
      <c r="A861" s="3"/>
      <c r="B861" s="19"/>
      <c r="C861" s="3"/>
      <c r="D861" s="18"/>
      <c r="E861" s="18"/>
      <c r="F861" s="18"/>
      <c r="G861" s="18"/>
      <c r="H861" s="18"/>
      <c r="I861" s="18"/>
    </row>
    <row r="862" spans="1:9" s="4" customFormat="1" ht="12.75">
      <c r="A862" s="3"/>
      <c r="B862" s="19"/>
      <c r="C862" s="3"/>
      <c r="D862" s="18"/>
      <c r="E862" s="18"/>
      <c r="F862" s="18"/>
      <c r="G862" s="18"/>
      <c r="H862" s="18"/>
      <c r="I862" s="18"/>
    </row>
    <row r="863" spans="1:9" s="4" customFormat="1" ht="12.75">
      <c r="A863" s="3"/>
      <c r="B863" s="19"/>
      <c r="C863" s="3"/>
      <c r="D863" s="18"/>
      <c r="E863" s="18"/>
      <c r="F863" s="18"/>
      <c r="G863" s="18"/>
      <c r="H863" s="18"/>
      <c r="I863" s="18"/>
    </row>
    <row r="864" spans="1:9" s="4" customFormat="1" ht="12.75">
      <c r="A864" s="3"/>
      <c r="B864" s="19"/>
      <c r="C864" s="3"/>
      <c r="D864" s="18"/>
      <c r="E864" s="18"/>
      <c r="F864" s="18"/>
      <c r="G864" s="18"/>
      <c r="H864" s="18"/>
      <c r="I864" s="18"/>
    </row>
    <row r="865" spans="1:9" s="4" customFormat="1" ht="12.75">
      <c r="A865" s="3"/>
      <c r="B865" s="19"/>
      <c r="C865" s="3"/>
      <c r="D865" s="18"/>
      <c r="E865" s="18"/>
      <c r="F865" s="18"/>
      <c r="G865" s="18"/>
      <c r="H865" s="18"/>
      <c r="I865" s="18"/>
    </row>
    <row r="866" spans="1:9" s="4" customFormat="1" ht="12.75">
      <c r="A866" s="3"/>
      <c r="B866" s="19"/>
      <c r="C866" s="3"/>
      <c r="D866" s="18"/>
      <c r="E866" s="18"/>
      <c r="F866" s="18"/>
      <c r="G866" s="18"/>
      <c r="H866" s="18"/>
      <c r="I866" s="18"/>
    </row>
    <row r="867" spans="1:9" s="4" customFormat="1" ht="12.75">
      <c r="A867" s="3"/>
      <c r="B867" s="19"/>
      <c r="C867" s="3"/>
      <c r="D867" s="18"/>
      <c r="E867" s="18"/>
      <c r="F867" s="18"/>
      <c r="G867" s="18"/>
      <c r="H867" s="18"/>
      <c r="I867" s="18"/>
    </row>
    <row r="868" spans="1:9" s="4" customFormat="1" ht="12.75">
      <c r="A868" s="3"/>
      <c r="B868" s="19"/>
      <c r="C868" s="3"/>
      <c r="D868" s="18"/>
      <c r="E868" s="18"/>
      <c r="F868" s="18"/>
      <c r="G868" s="18"/>
      <c r="H868" s="18"/>
      <c r="I868" s="18"/>
    </row>
    <row r="869" spans="1:9" s="4" customFormat="1" ht="12.75">
      <c r="A869" s="3"/>
      <c r="B869" s="19"/>
      <c r="C869" s="3"/>
      <c r="D869" s="18"/>
      <c r="E869" s="18"/>
      <c r="F869" s="18"/>
      <c r="G869" s="18"/>
      <c r="H869" s="18"/>
      <c r="I869" s="18"/>
    </row>
    <row r="870" spans="1:9" s="4" customFormat="1" ht="12.75">
      <c r="A870" s="3"/>
      <c r="B870" s="19"/>
      <c r="C870" s="3"/>
      <c r="D870" s="18"/>
      <c r="E870" s="18"/>
      <c r="F870" s="18"/>
      <c r="G870" s="18"/>
      <c r="H870" s="18"/>
      <c r="I870" s="18"/>
    </row>
    <row r="871" spans="1:9" s="4" customFormat="1" ht="12.75">
      <c r="A871" s="3"/>
      <c r="B871" s="19"/>
      <c r="C871" s="3"/>
      <c r="D871" s="18"/>
      <c r="E871" s="18"/>
      <c r="F871" s="18"/>
      <c r="G871" s="18"/>
      <c r="H871" s="18"/>
      <c r="I871" s="18"/>
    </row>
    <row r="872" spans="1:9" s="4" customFormat="1" ht="12.75">
      <c r="A872" s="3"/>
      <c r="B872" s="19"/>
      <c r="C872" s="3"/>
      <c r="D872" s="18"/>
      <c r="E872" s="18"/>
      <c r="F872" s="18"/>
      <c r="G872" s="18"/>
      <c r="H872" s="18"/>
      <c r="I872" s="18"/>
    </row>
    <row r="873" spans="1:9" s="4" customFormat="1" ht="12.75">
      <c r="A873" s="3"/>
      <c r="B873" s="19"/>
      <c r="C873" s="3"/>
      <c r="D873" s="18"/>
      <c r="E873" s="18"/>
      <c r="F873" s="18"/>
      <c r="G873" s="18"/>
      <c r="H873" s="18"/>
      <c r="I873" s="18"/>
    </row>
    <row r="874" spans="1:9" s="4" customFormat="1" ht="12.75">
      <c r="A874" s="3"/>
      <c r="B874" s="19"/>
      <c r="C874" s="3"/>
      <c r="D874" s="18"/>
      <c r="E874" s="18"/>
      <c r="F874" s="18"/>
      <c r="G874" s="18"/>
      <c r="H874" s="18"/>
      <c r="I874" s="18"/>
    </row>
    <row r="875" spans="1:9" s="4" customFormat="1" ht="12.75">
      <c r="A875" s="3"/>
      <c r="B875" s="19"/>
      <c r="C875" s="3"/>
      <c r="D875" s="18"/>
      <c r="E875" s="18"/>
      <c r="F875" s="18"/>
      <c r="G875" s="18"/>
      <c r="H875" s="18"/>
      <c r="I875" s="18"/>
    </row>
    <row r="876" spans="1:9" s="4" customFormat="1" ht="12.75">
      <c r="A876" s="3"/>
      <c r="B876" s="19"/>
      <c r="C876" s="3"/>
      <c r="D876" s="18"/>
      <c r="E876" s="18"/>
      <c r="F876" s="18"/>
      <c r="G876" s="18"/>
      <c r="H876" s="18"/>
      <c r="I876" s="18"/>
    </row>
    <row r="877" spans="1:9" s="4" customFormat="1" ht="12.75">
      <c r="A877" s="3"/>
      <c r="B877" s="19"/>
      <c r="C877" s="3"/>
      <c r="D877" s="18"/>
      <c r="E877" s="18"/>
      <c r="F877" s="18"/>
      <c r="G877" s="18"/>
      <c r="H877" s="18"/>
      <c r="I877" s="18"/>
    </row>
    <row r="878" spans="1:9" s="4" customFormat="1" ht="12.75">
      <c r="A878" s="3"/>
      <c r="B878" s="19"/>
      <c r="C878" s="3"/>
      <c r="D878" s="18"/>
      <c r="E878" s="18"/>
      <c r="F878" s="18"/>
      <c r="G878" s="18"/>
      <c r="H878" s="18"/>
      <c r="I878" s="18"/>
    </row>
    <row r="879" spans="1:9" s="4" customFormat="1" ht="12.75">
      <c r="A879" s="3"/>
      <c r="B879" s="19"/>
      <c r="C879" s="3"/>
      <c r="D879" s="18"/>
      <c r="E879" s="18"/>
      <c r="F879" s="18"/>
      <c r="G879" s="18"/>
      <c r="H879" s="18"/>
      <c r="I879" s="18"/>
    </row>
    <row r="880" spans="1:9" s="4" customFormat="1" ht="12.75">
      <c r="A880" s="3"/>
      <c r="B880" s="19"/>
      <c r="C880" s="3"/>
      <c r="D880" s="18"/>
      <c r="E880" s="18"/>
      <c r="F880" s="18"/>
      <c r="G880" s="18"/>
      <c r="H880" s="18"/>
      <c r="I880" s="18"/>
    </row>
    <row r="881" spans="1:9" s="4" customFormat="1" ht="12.75">
      <c r="A881" s="3"/>
      <c r="B881" s="19"/>
      <c r="C881" s="3"/>
      <c r="D881" s="18"/>
      <c r="E881" s="18"/>
      <c r="F881" s="18"/>
      <c r="G881" s="18"/>
      <c r="H881" s="18"/>
      <c r="I881" s="18"/>
    </row>
    <row r="882" spans="1:9" s="4" customFormat="1" ht="12.75">
      <c r="A882" s="3"/>
      <c r="B882" s="19"/>
      <c r="C882" s="3"/>
      <c r="D882" s="18"/>
      <c r="E882" s="18"/>
      <c r="F882" s="18"/>
      <c r="G882" s="18"/>
      <c r="H882" s="18"/>
      <c r="I882" s="18"/>
    </row>
    <row r="883" spans="1:9" s="4" customFormat="1" ht="12.75">
      <c r="A883" s="3"/>
      <c r="B883" s="19"/>
      <c r="C883" s="3"/>
      <c r="D883" s="18"/>
      <c r="E883" s="18"/>
      <c r="F883" s="18"/>
      <c r="G883" s="18"/>
      <c r="H883" s="18"/>
      <c r="I883" s="18"/>
    </row>
    <row r="884" spans="1:9" s="4" customFormat="1" ht="12.75">
      <c r="A884" s="3"/>
      <c r="B884" s="19"/>
      <c r="C884" s="3"/>
      <c r="D884" s="18"/>
      <c r="E884" s="18"/>
      <c r="F884" s="18"/>
      <c r="G884" s="18"/>
      <c r="H884" s="18"/>
      <c r="I884" s="18"/>
    </row>
    <row r="885" spans="1:9" s="4" customFormat="1" ht="12.75">
      <c r="A885" s="3"/>
      <c r="B885" s="19"/>
      <c r="C885" s="3"/>
      <c r="D885" s="18"/>
      <c r="E885" s="18"/>
      <c r="F885" s="18"/>
      <c r="G885" s="18"/>
      <c r="H885" s="18"/>
      <c r="I885" s="18"/>
    </row>
    <row r="886" spans="1:9" s="4" customFormat="1" ht="12.75">
      <c r="A886" s="3"/>
      <c r="B886" s="19"/>
      <c r="C886" s="3"/>
      <c r="D886" s="18"/>
      <c r="E886" s="18"/>
      <c r="F886" s="18"/>
      <c r="G886" s="18"/>
      <c r="H886" s="18"/>
      <c r="I886" s="18"/>
    </row>
    <row r="887" spans="1:9" s="4" customFormat="1" ht="12.75">
      <c r="A887" s="3"/>
      <c r="B887" s="19"/>
      <c r="C887" s="3"/>
      <c r="D887" s="18"/>
      <c r="E887" s="18"/>
      <c r="F887" s="18"/>
      <c r="G887" s="18"/>
      <c r="H887" s="18"/>
      <c r="I887" s="18"/>
    </row>
    <row r="888" spans="1:9" s="4" customFormat="1" ht="12.75">
      <c r="A888" s="3"/>
      <c r="B888" s="19"/>
      <c r="C888" s="3"/>
      <c r="D888" s="18"/>
      <c r="E888" s="18"/>
      <c r="F888" s="18"/>
      <c r="G888" s="18"/>
      <c r="H888" s="18"/>
      <c r="I888" s="18"/>
    </row>
    <row r="889" spans="1:9" s="4" customFormat="1" ht="12.75">
      <c r="A889" s="3"/>
      <c r="B889" s="19"/>
      <c r="C889" s="3"/>
      <c r="D889" s="18"/>
      <c r="E889" s="18"/>
      <c r="F889" s="18"/>
      <c r="G889" s="18"/>
      <c r="H889" s="18"/>
      <c r="I889" s="18"/>
    </row>
    <row r="890" spans="1:9" s="4" customFormat="1" ht="12.75">
      <c r="A890" s="3"/>
      <c r="B890" s="19"/>
      <c r="C890" s="3"/>
      <c r="D890" s="18"/>
      <c r="E890" s="18"/>
      <c r="F890" s="18"/>
      <c r="G890" s="18"/>
      <c r="H890" s="18"/>
      <c r="I890" s="18"/>
    </row>
    <row r="891" spans="1:9" s="4" customFormat="1" ht="12.75">
      <c r="A891" s="3"/>
      <c r="B891" s="19"/>
      <c r="C891" s="3"/>
      <c r="D891" s="18"/>
      <c r="E891" s="18"/>
      <c r="F891" s="18"/>
      <c r="G891" s="18"/>
      <c r="H891" s="18"/>
      <c r="I891" s="18"/>
    </row>
    <row r="892" spans="1:9" s="4" customFormat="1" ht="12.75">
      <c r="A892" s="3"/>
      <c r="B892" s="19"/>
      <c r="C892" s="3"/>
      <c r="D892" s="18"/>
      <c r="E892" s="18"/>
      <c r="F892" s="18"/>
      <c r="G892" s="18"/>
      <c r="H892" s="18"/>
      <c r="I892" s="18"/>
    </row>
    <row r="893" spans="1:9" s="4" customFormat="1" ht="12.75">
      <c r="A893" s="3"/>
      <c r="B893" s="19"/>
      <c r="C893" s="3"/>
      <c r="D893" s="18"/>
      <c r="E893" s="18"/>
      <c r="F893" s="18"/>
      <c r="G893" s="18"/>
      <c r="H893" s="18"/>
      <c r="I893" s="18"/>
    </row>
    <row r="894" spans="1:9" s="4" customFormat="1" ht="12.75">
      <c r="A894" s="3"/>
      <c r="B894" s="19"/>
      <c r="C894" s="3"/>
      <c r="D894" s="18"/>
      <c r="E894" s="18"/>
      <c r="F894" s="18"/>
      <c r="G894" s="18"/>
      <c r="H894" s="18"/>
      <c r="I894" s="18"/>
    </row>
    <row r="895" spans="1:9" s="4" customFormat="1" ht="12.75">
      <c r="A895" s="3"/>
      <c r="B895" s="19"/>
      <c r="C895" s="3"/>
      <c r="D895" s="18"/>
      <c r="E895" s="18"/>
      <c r="F895" s="18"/>
      <c r="G895" s="18"/>
      <c r="H895" s="18"/>
      <c r="I895" s="18"/>
    </row>
    <row r="896" spans="1:9" s="4" customFormat="1" ht="12.75">
      <c r="A896" s="3"/>
      <c r="B896" s="19"/>
      <c r="C896" s="3"/>
      <c r="D896" s="18"/>
      <c r="E896" s="18"/>
      <c r="F896" s="18"/>
      <c r="G896" s="18"/>
      <c r="H896" s="18"/>
      <c r="I896" s="18"/>
    </row>
    <row r="897" spans="1:9" s="4" customFormat="1" ht="12.75">
      <c r="A897" s="3"/>
      <c r="B897" s="19"/>
      <c r="C897" s="3"/>
      <c r="D897" s="18"/>
      <c r="E897" s="18"/>
      <c r="F897" s="18"/>
      <c r="G897" s="18"/>
      <c r="H897" s="18"/>
      <c r="I897" s="18"/>
    </row>
    <row r="898" spans="1:9" s="4" customFormat="1" ht="12.75">
      <c r="A898" s="3"/>
      <c r="B898" s="19"/>
      <c r="C898" s="3"/>
      <c r="D898" s="18"/>
      <c r="E898" s="18"/>
      <c r="F898" s="18"/>
      <c r="G898" s="18"/>
      <c r="H898" s="18"/>
      <c r="I898" s="18"/>
    </row>
    <row r="899" spans="1:9" s="4" customFormat="1" ht="12.75">
      <c r="A899" s="3"/>
      <c r="B899" s="19"/>
      <c r="C899" s="3"/>
      <c r="D899" s="18"/>
      <c r="E899" s="18"/>
      <c r="F899" s="18"/>
      <c r="G899" s="18"/>
      <c r="H899" s="18"/>
      <c r="I899" s="18"/>
    </row>
    <row r="900" spans="1:9" s="4" customFormat="1" ht="12.75">
      <c r="A900" s="3"/>
      <c r="B900" s="19"/>
      <c r="C900" s="3"/>
      <c r="D900" s="18"/>
      <c r="E900" s="18"/>
      <c r="F900" s="18"/>
      <c r="G900" s="18"/>
      <c r="H900" s="18"/>
      <c r="I900" s="18"/>
    </row>
    <row r="901" spans="1:9" s="4" customFormat="1" ht="12.75">
      <c r="A901" s="3"/>
      <c r="B901" s="19"/>
      <c r="C901" s="3"/>
      <c r="D901" s="18"/>
      <c r="E901" s="18"/>
      <c r="F901" s="18"/>
      <c r="G901" s="18"/>
      <c r="H901" s="18"/>
      <c r="I901" s="18"/>
    </row>
    <row r="902" spans="1:9" s="4" customFormat="1" ht="12.75">
      <c r="A902" s="3"/>
      <c r="B902" s="19"/>
      <c r="C902" s="3"/>
      <c r="D902" s="18"/>
      <c r="E902" s="18"/>
      <c r="F902" s="18"/>
      <c r="G902" s="18"/>
      <c r="H902" s="18"/>
      <c r="I902" s="18"/>
    </row>
    <row r="903" spans="1:9" s="4" customFormat="1" ht="12.75">
      <c r="A903" s="3"/>
      <c r="B903" s="19"/>
      <c r="C903" s="3"/>
      <c r="D903" s="18"/>
      <c r="E903" s="18"/>
      <c r="F903" s="18"/>
      <c r="G903" s="18"/>
      <c r="H903" s="18"/>
      <c r="I903" s="18"/>
    </row>
    <row r="904" spans="1:9" s="4" customFormat="1" ht="12.75">
      <c r="A904" s="3"/>
      <c r="B904" s="19"/>
      <c r="C904" s="3"/>
      <c r="D904" s="18"/>
      <c r="E904" s="18"/>
      <c r="F904" s="18"/>
      <c r="G904" s="18"/>
      <c r="H904" s="18"/>
      <c r="I904" s="18"/>
    </row>
    <row r="905" spans="1:9" s="4" customFormat="1" ht="12.75">
      <c r="A905" s="3"/>
      <c r="B905" s="19"/>
      <c r="C905" s="3"/>
      <c r="D905" s="18"/>
      <c r="E905" s="18"/>
      <c r="F905" s="18"/>
      <c r="G905" s="18"/>
      <c r="H905" s="18"/>
      <c r="I905" s="18"/>
    </row>
    <row r="906" spans="1:9" s="4" customFormat="1" ht="12.75">
      <c r="A906" s="3"/>
      <c r="B906" s="19"/>
      <c r="C906" s="3"/>
      <c r="D906" s="18"/>
      <c r="E906" s="18"/>
      <c r="F906" s="18"/>
      <c r="G906" s="18"/>
      <c r="H906" s="18"/>
      <c r="I906" s="18"/>
    </row>
    <row r="907" spans="1:9" s="4" customFormat="1" ht="12.75">
      <c r="A907" s="3"/>
      <c r="B907" s="19"/>
      <c r="C907" s="3"/>
      <c r="D907" s="18"/>
      <c r="E907" s="18"/>
      <c r="F907" s="18"/>
      <c r="G907" s="18"/>
      <c r="H907" s="18"/>
      <c r="I907" s="18"/>
    </row>
    <row r="908" spans="1:9" s="4" customFormat="1" ht="12.75">
      <c r="A908" s="3"/>
      <c r="B908" s="19"/>
      <c r="C908" s="3"/>
      <c r="D908" s="18"/>
      <c r="E908" s="18"/>
      <c r="F908" s="18"/>
      <c r="G908" s="18"/>
      <c r="H908" s="18"/>
      <c r="I908" s="18"/>
    </row>
    <row r="909" spans="1:9" s="4" customFormat="1" ht="12.75">
      <c r="A909" s="3"/>
      <c r="B909" s="19"/>
      <c r="C909" s="3"/>
      <c r="D909" s="18"/>
      <c r="E909" s="18"/>
      <c r="F909" s="18"/>
      <c r="G909" s="18"/>
      <c r="H909" s="18"/>
      <c r="I909" s="18"/>
    </row>
    <row r="910" spans="1:9" s="4" customFormat="1" ht="12.75">
      <c r="A910" s="3"/>
      <c r="B910" s="19"/>
      <c r="C910" s="3"/>
      <c r="D910" s="18"/>
      <c r="E910" s="18"/>
      <c r="F910" s="18"/>
      <c r="G910" s="18"/>
      <c r="H910" s="18"/>
      <c r="I910" s="18"/>
    </row>
    <row r="911" spans="1:9" s="4" customFormat="1" ht="12.75">
      <c r="A911" s="3"/>
      <c r="B911" s="19"/>
      <c r="C911" s="3"/>
      <c r="D911" s="18"/>
      <c r="E911" s="18"/>
      <c r="F911" s="18"/>
      <c r="G911" s="18"/>
      <c r="H911" s="18"/>
      <c r="I911" s="18"/>
    </row>
    <row r="912" spans="1:9" s="4" customFormat="1" ht="12.75">
      <c r="A912" s="3"/>
      <c r="B912" s="19"/>
      <c r="C912" s="3"/>
      <c r="D912" s="18"/>
      <c r="E912" s="18"/>
      <c r="F912" s="18"/>
      <c r="G912" s="18"/>
      <c r="H912" s="18"/>
      <c r="I912" s="18"/>
    </row>
    <row r="913" spans="1:9" s="4" customFormat="1" ht="12.75">
      <c r="A913" s="3"/>
      <c r="B913" s="19"/>
      <c r="C913" s="3"/>
      <c r="D913" s="18"/>
      <c r="E913" s="18"/>
      <c r="F913" s="18"/>
      <c r="G913" s="18"/>
      <c r="H913" s="18"/>
      <c r="I913" s="18"/>
    </row>
    <row r="914" spans="1:9" s="4" customFormat="1" ht="12.75">
      <c r="A914" s="3"/>
      <c r="B914" s="19"/>
      <c r="C914" s="3"/>
      <c r="D914" s="18"/>
      <c r="E914" s="18"/>
      <c r="F914" s="18"/>
      <c r="G914" s="18"/>
      <c r="H914" s="18"/>
      <c r="I914" s="18"/>
    </row>
    <row r="915" spans="1:9" s="4" customFormat="1" ht="12.75">
      <c r="A915" s="3"/>
      <c r="B915" s="19"/>
      <c r="C915" s="3"/>
      <c r="D915" s="18"/>
      <c r="E915" s="18"/>
      <c r="F915" s="18"/>
      <c r="G915" s="18"/>
      <c r="H915" s="18"/>
      <c r="I915" s="18"/>
    </row>
    <row r="916" spans="1:9" s="4" customFormat="1" ht="12.75">
      <c r="A916" s="3"/>
      <c r="B916" s="19"/>
      <c r="C916" s="3"/>
      <c r="D916" s="18"/>
      <c r="E916" s="18"/>
      <c r="F916" s="18"/>
      <c r="G916" s="18"/>
      <c r="H916" s="18"/>
      <c r="I916" s="18"/>
    </row>
    <row r="917" spans="1:9" s="4" customFormat="1" ht="12.75">
      <c r="A917" s="3"/>
      <c r="B917" s="19"/>
      <c r="C917" s="3"/>
      <c r="D917" s="18"/>
      <c r="E917" s="18"/>
      <c r="F917" s="18"/>
      <c r="G917" s="18"/>
      <c r="H917" s="18"/>
      <c r="I917" s="18"/>
    </row>
    <row r="918" spans="1:9" s="4" customFormat="1" ht="12.75">
      <c r="A918" s="3"/>
      <c r="B918" s="19"/>
      <c r="C918" s="3"/>
      <c r="D918" s="18"/>
      <c r="E918" s="18"/>
      <c r="F918" s="18"/>
      <c r="G918" s="18"/>
      <c r="H918" s="18"/>
      <c r="I918" s="18"/>
    </row>
    <row r="919" spans="1:9" s="4" customFormat="1" ht="12.75">
      <c r="A919" s="3"/>
      <c r="B919" s="19"/>
      <c r="C919" s="3"/>
      <c r="D919" s="18"/>
      <c r="E919" s="18"/>
      <c r="F919" s="18"/>
      <c r="G919" s="18"/>
      <c r="H919" s="18"/>
      <c r="I919" s="18"/>
    </row>
    <row r="920" spans="1:9" s="4" customFormat="1" ht="12.75">
      <c r="A920" s="3"/>
      <c r="B920" s="19"/>
      <c r="C920" s="3"/>
      <c r="D920" s="18"/>
      <c r="E920" s="18"/>
      <c r="F920" s="18"/>
      <c r="G920" s="18"/>
      <c r="H920" s="18"/>
      <c r="I920" s="18"/>
    </row>
    <row r="921" spans="1:9" s="4" customFormat="1" ht="12.75">
      <c r="A921" s="3"/>
      <c r="B921" s="19"/>
      <c r="C921" s="3"/>
      <c r="D921" s="18"/>
      <c r="E921" s="18"/>
      <c r="F921" s="18"/>
      <c r="G921" s="18"/>
      <c r="H921" s="18"/>
      <c r="I921" s="18"/>
    </row>
    <row r="922" spans="1:9" s="4" customFormat="1" ht="12.75">
      <c r="A922" s="3"/>
      <c r="B922" s="19"/>
      <c r="C922" s="3"/>
      <c r="D922" s="18"/>
      <c r="E922" s="18"/>
      <c r="F922" s="18"/>
      <c r="G922" s="18"/>
      <c r="H922" s="18"/>
      <c r="I922" s="18"/>
    </row>
    <row r="923" spans="1:9" s="4" customFormat="1" ht="12.75">
      <c r="A923" s="3"/>
      <c r="B923" s="19"/>
      <c r="C923" s="3"/>
      <c r="D923" s="18"/>
      <c r="E923" s="18"/>
      <c r="F923" s="18"/>
      <c r="G923" s="18"/>
      <c r="H923" s="18"/>
      <c r="I923" s="18"/>
    </row>
    <row r="924" spans="1:9" s="4" customFormat="1" ht="12.75">
      <c r="A924" s="3"/>
      <c r="B924" s="19"/>
      <c r="C924" s="3"/>
      <c r="D924" s="18"/>
      <c r="E924" s="18"/>
      <c r="F924" s="18"/>
      <c r="G924" s="18"/>
      <c r="H924" s="18"/>
      <c r="I924" s="18"/>
    </row>
    <row r="925" spans="1:9" s="4" customFormat="1" ht="12.75">
      <c r="A925" s="3"/>
      <c r="B925" s="19"/>
      <c r="C925" s="3"/>
      <c r="D925" s="18"/>
      <c r="E925" s="18"/>
      <c r="F925" s="18"/>
      <c r="G925" s="18"/>
      <c r="H925" s="18"/>
      <c r="I925" s="18"/>
    </row>
    <row r="926" spans="1:9" s="4" customFormat="1" ht="12.75">
      <c r="A926" s="3"/>
      <c r="B926" s="19"/>
      <c r="C926" s="3"/>
      <c r="D926" s="18"/>
      <c r="E926" s="18"/>
      <c r="F926" s="18"/>
      <c r="G926" s="18"/>
      <c r="H926" s="18"/>
      <c r="I926" s="18"/>
    </row>
    <row r="927" spans="1:9" s="4" customFormat="1" ht="12.75">
      <c r="A927" s="3"/>
      <c r="B927" s="19"/>
      <c r="C927" s="3"/>
      <c r="D927" s="18"/>
      <c r="E927" s="18"/>
      <c r="F927" s="18"/>
      <c r="G927" s="18"/>
      <c r="H927" s="18"/>
      <c r="I927" s="18"/>
    </row>
    <row r="928" spans="1:9" s="4" customFormat="1" ht="12.75">
      <c r="A928" s="3"/>
      <c r="B928" s="19"/>
      <c r="C928" s="3"/>
      <c r="D928" s="18"/>
      <c r="E928" s="18"/>
      <c r="F928" s="18"/>
      <c r="G928" s="18"/>
      <c r="H928" s="18"/>
      <c r="I928" s="18"/>
    </row>
    <row r="929" spans="1:9" s="4" customFormat="1" ht="12.75">
      <c r="A929" s="3"/>
      <c r="B929" s="19"/>
      <c r="C929" s="3"/>
      <c r="D929" s="18"/>
      <c r="E929" s="18"/>
      <c r="F929" s="18"/>
      <c r="G929" s="18"/>
      <c r="H929" s="18"/>
      <c r="I929" s="18"/>
    </row>
    <row r="930" spans="1:9" s="4" customFormat="1" ht="12.75">
      <c r="A930" s="3"/>
      <c r="B930" s="19"/>
      <c r="C930" s="3"/>
      <c r="D930" s="18"/>
      <c r="E930" s="18"/>
      <c r="F930" s="18"/>
      <c r="G930" s="18"/>
      <c r="H930" s="18"/>
      <c r="I930" s="18"/>
    </row>
    <row r="931" spans="1:9" s="4" customFormat="1" ht="12.75">
      <c r="A931" s="3"/>
      <c r="B931" s="19"/>
      <c r="C931" s="3"/>
      <c r="D931" s="18"/>
      <c r="E931" s="18"/>
      <c r="F931" s="18"/>
      <c r="G931" s="18"/>
      <c r="H931" s="18"/>
      <c r="I931" s="18"/>
    </row>
    <row r="932" spans="1:9" s="4" customFormat="1" ht="12.75">
      <c r="A932" s="3"/>
      <c r="B932" s="19"/>
      <c r="C932" s="3"/>
      <c r="D932" s="18"/>
      <c r="E932" s="18"/>
      <c r="F932" s="18"/>
      <c r="G932" s="18"/>
      <c r="H932" s="18"/>
      <c r="I932" s="18"/>
    </row>
    <row r="933" spans="1:9" s="4" customFormat="1" ht="12.75">
      <c r="A933" s="3"/>
      <c r="B933" s="19"/>
      <c r="C933" s="3"/>
      <c r="D933" s="18"/>
      <c r="E933" s="18"/>
      <c r="F933" s="18"/>
      <c r="G933" s="18"/>
      <c r="H933" s="18"/>
      <c r="I933" s="18"/>
    </row>
    <row r="934" spans="1:9" s="4" customFormat="1" ht="12.75">
      <c r="A934" s="3"/>
      <c r="B934" s="19"/>
      <c r="C934" s="3"/>
      <c r="D934" s="18"/>
      <c r="E934" s="18"/>
      <c r="F934" s="18"/>
      <c r="G934" s="18"/>
      <c r="H934" s="18"/>
      <c r="I934" s="18"/>
    </row>
    <row r="935" spans="1:9" s="4" customFormat="1" ht="12.75">
      <c r="A935" s="3"/>
      <c r="B935" s="19"/>
      <c r="C935" s="3"/>
      <c r="D935" s="18"/>
      <c r="E935" s="18"/>
      <c r="F935" s="18"/>
      <c r="G935" s="18"/>
      <c r="H935" s="18"/>
      <c r="I935" s="18"/>
    </row>
    <row r="936" spans="1:9" s="4" customFormat="1" ht="12.75">
      <c r="A936" s="3"/>
      <c r="B936" s="19"/>
      <c r="C936" s="3"/>
      <c r="D936" s="18"/>
      <c r="E936" s="18"/>
      <c r="F936" s="18"/>
      <c r="G936" s="18"/>
      <c r="H936" s="18"/>
      <c r="I936" s="18"/>
    </row>
    <row r="937" spans="1:9" s="4" customFormat="1" ht="12.75">
      <c r="A937" s="3"/>
      <c r="B937" s="19"/>
      <c r="C937" s="3"/>
      <c r="D937" s="18"/>
      <c r="E937" s="18"/>
      <c r="F937" s="18"/>
      <c r="G937" s="18"/>
      <c r="H937" s="18"/>
      <c r="I937" s="18"/>
    </row>
    <row r="938" spans="1:9" s="4" customFormat="1" ht="12.75">
      <c r="A938" s="3"/>
      <c r="B938" s="19"/>
      <c r="C938" s="3"/>
      <c r="D938" s="18"/>
      <c r="E938" s="18"/>
      <c r="F938" s="18"/>
      <c r="G938" s="18"/>
      <c r="H938" s="18"/>
      <c r="I938" s="18"/>
    </row>
    <row r="939" spans="1:9" s="4" customFormat="1" ht="12.75">
      <c r="A939" s="3"/>
      <c r="B939" s="19"/>
      <c r="C939" s="3"/>
      <c r="D939" s="18"/>
      <c r="E939" s="18"/>
      <c r="F939" s="18"/>
      <c r="G939" s="18"/>
      <c r="H939" s="18"/>
      <c r="I939" s="18"/>
    </row>
    <row r="940" spans="1:9" s="4" customFormat="1" ht="12.75">
      <c r="A940" s="3"/>
      <c r="B940" s="19"/>
      <c r="C940" s="3"/>
      <c r="D940" s="18"/>
      <c r="E940" s="18"/>
      <c r="F940" s="18"/>
      <c r="G940" s="18"/>
      <c r="H940" s="18"/>
      <c r="I940" s="18"/>
    </row>
    <row r="941" spans="1:9" s="4" customFormat="1" ht="12.75">
      <c r="A941" s="3"/>
      <c r="B941" s="19"/>
      <c r="C941" s="3"/>
      <c r="D941" s="18"/>
      <c r="E941" s="18"/>
      <c r="F941" s="18"/>
      <c r="G941" s="18"/>
      <c r="H941" s="18"/>
      <c r="I941" s="18"/>
    </row>
    <row r="942" spans="1:9" s="4" customFormat="1" ht="12.75">
      <c r="A942" s="3"/>
      <c r="B942" s="19"/>
      <c r="C942" s="3"/>
      <c r="D942" s="18"/>
      <c r="E942" s="18"/>
      <c r="F942" s="18"/>
      <c r="G942" s="18"/>
      <c r="H942" s="18"/>
      <c r="I942" s="18"/>
    </row>
    <row r="943" spans="1:9" s="4" customFormat="1" ht="12.75">
      <c r="A943" s="3"/>
      <c r="B943" s="19"/>
      <c r="C943" s="3"/>
      <c r="D943" s="18"/>
      <c r="E943" s="18"/>
      <c r="F943" s="18"/>
      <c r="G943" s="18"/>
      <c r="H943" s="18"/>
      <c r="I943" s="18"/>
    </row>
    <row r="944" spans="1:9" s="4" customFormat="1" ht="12.75">
      <c r="A944" s="3"/>
      <c r="B944" s="19"/>
      <c r="C944" s="3"/>
      <c r="D944" s="18"/>
      <c r="E944" s="18"/>
      <c r="F944" s="18"/>
      <c r="G944" s="18"/>
      <c r="H944" s="18"/>
      <c r="I944" s="18"/>
    </row>
    <row r="945" spans="1:9" s="4" customFormat="1" ht="12.75">
      <c r="A945" s="3"/>
      <c r="B945" s="19"/>
      <c r="C945" s="3"/>
      <c r="D945" s="18"/>
      <c r="E945" s="18"/>
      <c r="F945" s="18"/>
      <c r="G945" s="18"/>
      <c r="H945" s="18"/>
      <c r="I945" s="18"/>
    </row>
    <row r="946" spans="1:9" s="4" customFormat="1" ht="12.75">
      <c r="A946" s="3"/>
      <c r="B946" s="19"/>
      <c r="C946" s="3"/>
      <c r="D946" s="18"/>
      <c r="E946" s="18"/>
      <c r="F946" s="18"/>
      <c r="G946" s="18"/>
      <c r="H946" s="18"/>
      <c r="I946" s="18"/>
    </row>
    <row r="947" spans="1:9" s="4" customFormat="1" ht="12.75">
      <c r="A947" s="3"/>
      <c r="B947" s="19"/>
      <c r="C947" s="3"/>
      <c r="D947" s="18"/>
      <c r="E947" s="18"/>
      <c r="F947" s="18"/>
      <c r="G947" s="18"/>
      <c r="H947" s="18"/>
      <c r="I947" s="18"/>
    </row>
    <row r="948" spans="1:9" s="4" customFormat="1" ht="12.75">
      <c r="A948" s="3"/>
      <c r="B948" s="19"/>
      <c r="C948" s="3"/>
      <c r="D948" s="18"/>
      <c r="E948" s="18"/>
      <c r="F948" s="18"/>
      <c r="G948" s="18"/>
      <c r="H948" s="18"/>
      <c r="I948" s="18"/>
    </row>
    <row r="949" spans="1:9" s="4" customFormat="1" ht="12.75">
      <c r="A949" s="3"/>
      <c r="B949" s="19"/>
      <c r="C949" s="3"/>
      <c r="D949" s="18"/>
      <c r="E949" s="18"/>
      <c r="F949" s="18"/>
      <c r="G949" s="18"/>
      <c r="H949" s="18"/>
      <c r="I949" s="18"/>
    </row>
    <row r="950" spans="1:9" s="4" customFormat="1" ht="12.75">
      <c r="A950" s="3"/>
      <c r="B950" s="19"/>
      <c r="C950" s="3"/>
      <c r="D950" s="18"/>
      <c r="E950" s="18"/>
      <c r="F950" s="18"/>
      <c r="G950" s="18"/>
      <c r="H950" s="18"/>
      <c r="I950" s="18"/>
    </row>
    <row r="951" spans="1:9" s="4" customFormat="1" ht="12.75">
      <c r="A951" s="3"/>
      <c r="B951" s="19"/>
      <c r="C951" s="3"/>
      <c r="D951" s="18"/>
      <c r="E951" s="18"/>
      <c r="F951" s="18"/>
      <c r="G951" s="18"/>
      <c r="H951" s="18"/>
      <c r="I951" s="18"/>
    </row>
    <row r="952" spans="1:9" s="4" customFormat="1" ht="12.75">
      <c r="A952" s="3"/>
      <c r="B952" s="19"/>
      <c r="C952" s="3"/>
      <c r="D952" s="18"/>
      <c r="E952" s="18"/>
      <c r="F952" s="18"/>
      <c r="G952" s="18"/>
      <c r="H952" s="18"/>
      <c r="I952" s="18"/>
    </row>
    <row r="953" spans="1:9" s="4" customFormat="1" ht="12.75">
      <c r="A953" s="3"/>
      <c r="B953" s="19"/>
      <c r="C953" s="3"/>
      <c r="D953" s="18"/>
      <c r="E953" s="18"/>
      <c r="F953" s="18"/>
      <c r="G953" s="18"/>
      <c r="H953" s="18"/>
      <c r="I953" s="18"/>
    </row>
    <row r="954" spans="1:9" s="4" customFormat="1" ht="12.75">
      <c r="A954" s="3"/>
      <c r="B954" s="19"/>
      <c r="C954" s="3"/>
      <c r="D954" s="18"/>
      <c r="E954" s="18"/>
      <c r="F954" s="18"/>
      <c r="G954" s="18"/>
      <c r="H954" s="18"/>
      <c r="I954" s="18"/>
    </row>
    <row r="955" spans="1:9" s="4" customFormat="1" ht="12.75">
      <c r="A955" s="3"/>
      <c r="B955" s="19"/>
      <c r="C955" s="3"/>
      <c r="D955" s="18"/>
      <c r="E955" s="18"/>
      <c r="F955" s="18"/>
      <c r="G955" s="18"/>
      <c r="H955" s="18"/>
      <c r="I955" s="18"/>
    </row>
    <row r="956" spans="1:9" s="4" customFormat="1" ht="12.75">
      <c r="A956" s="3"/>
      <c r="B956" s="19"/>
      <c r="C956" s="3"/>
      <c r="D956" s="18"/>
      <c r="E956" s="18"/>
      <c r="F956" s="18"/>
      <c r="G956" s="18"/>
      <c r="H956" s="18"/>
      <c r="I956" s="18"/>
    </row>
    <row r="957" spans="1:9" s="4" customFormat="1" ht="12.75">
      <c r="A957" s="3"/>
      <c r="B957" s="19"/>
      <c r="C957" s="3"/>
      <c r="D957" s="18"/>
      <c r="E957" s="18"/>
      <c r="F957" s="18"/>
      <c r="G957" s="18"/>
      <c r="H957" s="18"/>
      <c r="I957" s="18"/>
    </row>
    <row r="958" spans="1:9" s="4" customFormat="1" ht="12.75">
      <c r="A958" s="3"/>
      <c r="B958" s="19"/>
      <c r="C958" s="3"/>
      <c r="D958" s="18"/>
      <c r="E958" s="18"/>
      <c r="F958" s="18"/>
      <c r="G958" s="18"/>
      <c r="H958" s="18"/>
      <c r="I958" s="18"/>
    </row>
    <row r="959" spans="1:9" s="4" customFormat="1" ht="12.75">
      <c r="A959" s="3"/>
      <c r="B959" s="19"/>
      <c r="C959" s="3"/>
      <c r="D959" s="18"/>
      <c r="E959" s="18"/>
      <c r="F959" s="18"/>
      <c r="G959" s="18"/>
      <c r="H959" s="18"/>
      <c r="I959" s="18"/>
    </row>
    <row r="960" spans="1:9" s="4" customFormat="1" ht="12.75">
      <c r="A960" s="3"/>
      <c r="B960" s="19"/>
      <c r="C960" s="3"/>
      <c r="D960" s="18"/>
      <c r="E960" s="18"/>
      <c r="F960" s="18"/>
      <c r="G960" s="18"/>
      <c r="H960" s="18"/>
      <c r="I960" s="18"/>
    </row>
    <row r="961" spans="1:9" s="4" customFormat="1" ht="12.75">
      <c r="A961" s="3"/>
      <c r="B961" s="19"/>
      <c r="C961" s="3"/>
      <c r="D961" s="18"/>
      <c r="E961" s="18"/>
      <c r="F961" s="18"/>
      <c r="G961" s="18"/>
      <c r="H961" s="18"/>
      <c r="I961" s="18"/>
    </row>
    <row r="962" spans="1:9" s="4" customFormat="1" ht="12.75">
      <c r="A962" s="3"/>
      <c r="B962" s="19"/>
      <c r="C962" s="3"/>
      <c r="D962" s="18"/>
      <c r="E962" s="18"/>
      <c r="F962" s="18"/>
      <c r="G962" s="18"/>
      <c r="H962" s="18"/>
      <c r="I962" s="18"/>
    </row>
    <row r="963" spans="1:9" s="4" customFormat="1" ht="12.75">
      <c r="A963" s="3"/>
      <c r="B963" s="19"/>
      <c r="C963" s="3"/>
      <c r="D963" s="18"/>
      <c r="E963" s="18"/>
      <c r="F963" s="18"/>
      <c r="G963" s="18"/>
      <c r="H963" s="18"/>
      <c r="I963" s="18"/>
    </row>
    <row r="964" spans="1:9" s="4" customFormat="1" ht="12.75">
      <c r="A964" s="3"/>
      <c r="B964" s="19"/>
      <c r="C964" s="3"/>
      <c r="D964" s="18"/>
      <c r="E964" s="18"/>
      <c r="F964" s="18"/>
      <c r="G964" s="18"/>
      <c r="H964" s="18"/>
      <c r="I964" s="18"/>
    </row>
    <row r="965" spans="1:9" s="4" customFormat="1" ht="12.75">
      <c r="A965" s="3"/>
      <c r="B965" s="19"/>
      <c r="C965" s="3"/>
      <c r="D965" s="18"/>
      <c r="E965" s="18"/>
      <c r="F965" s="18"/>
      <c r="G965" s="18"/>
      <c r="H965" s="18"/>
      <c r="I965" s="18"/>
    </row>
    <row r="966" spans="1:9" s="4" customFormat="1" ht="12.75">
      <c r="A966" s="3"/>
      <c r="B966" s="19"/>
      <c r="C966" s="3"/>
      <c r="D966" s="18"/>
      <c r="E966" s="18"/>
      <c r="F966" s="18"/>
      <c r="G966" s="18"/>
      <c r="H966" s="18"/>
      <c r="I966" s="18"/>
    </row>
    <row r="967" spans="1:9" s="4" customFormat="1" ht="12.75">
      <c r="A967" s="3"/>
      <c r="B967" s="19"/>
      <c r="C967" s="3"/>
      <c r="D967" s="18"/>
      <c r="E967" s="18"/>
      <c r="F967" s="18"/>
      <c r="G967" s="18"/>
      <c r="H967" s="18"/>
      <c r="I967" s="18"/>
    </row>
    <row r="968" spans="1:9" s="4" customFormat="1" ht="12.75">
      <c r="A968" s="3"/>
      <c r="B968" s="19"/>
      <c r="C968" s="3"/>
      <c r="D968" s="18"/>
      <c r="E968" s="18"/>
      <c r="F968" s="18"/>
      <c r="G968" s="18"/>
      <c r="H968" s="18"/>
      <c r="I968" s="18"/>
    </row>
    <row r="969" spans="1:9" s="4" customFormat="1" ht="12.75">
      <c r="A969" s="3"/>
      <c r="B969" s="19"/>
      <c r="C969" s="3"/>
      <c r="D969" s="18"/>
      <c r="E969" s="18"/>
      <c r="F969" s="18"/>
      <c r="G969" s="18"/>
      <c r="H969" s="18"/>
      <c r="I969" s="18"/>
    </row>
    <row r="970" spans="1:9" s="4" customFormat="1" ht="12.75">
      <c r="A970" s="3"/>
      <c r="B970" s="19"/>
      <c r="C970" s="3"/>
      <c r="D970" s="18"/>
      <c r="E970" s="18"/>
      <c r="F970" s="18"/>
      <c r="G970" s="18"/>
      <c r="H970" s="18"/>
      <c r="I970" s="18"/>
    </row>
    <row r="971" spans="1:9" s="4" customFormat="1" ht="12.75">
      <c r="A971" s="3"/>
      <c r="B971" s="19"/>
      <c r="C971" s="3"/>
      <c r="D971" s="18"/>
      <c r="E971" s="18"/>
      <c r="F971" s="18"/>
      <c r="G971" s="18"/>
      <c r="H971" s="18"/>
      <c r="I971" s="18"/>
    </row>
    <row r="972" spans="1:9" s="4" customFormat="1" ht="12.75">
      <c r="A972" s="3"/>
      <c r="B972" s="19"/>
      <c r="C972" s="3"/>
      <c r="D972" s="18"/>
      <c r="E972" s="18"/>
      <c r="F972" s="18"/>
      <c r="G972" s="18"/>
      <c r="H972" s="18"/>
      <c r="I972" s="18"/>
    </row>
    <row r="973" spans="1:9" s="4" customFormat="1" ht="12.75">
      <c r="A973" s="3"/>
      <c r="B973" s="19"/>
      <c r="C973" s="3"/>
      <c r="D973" s="18"/>
      <c r="E973" s="18"/>
      <c r="F973" s="18"/>
      <c r="G973" s="18"/>
      <c r="H973" s="18"/>
      <c r="I973" s="18"/>
    </row>
    <row r="974" spans="1:9" s="4" customFormat="1" ht="12.75">
      <c r="A974" s="3"/>
      <c r="B974" s="19"/>
      <c r="C974" s="3"/>
      <c r="D974" s="18"/>
      <c r="E974" s="18"/>
      <c r="F974" s="18"/>
      <c r="G974" s="18"/>
      <c r="H974" s="18"/>
      <c r="I974" s="18"/>
    </row>
    <row r="975" spans="1:9" s="4" customFormat="1" ht="12.75">
      <c r="A975" s="3"/>
      <c r="B975" s="19"/>
      <c r="C975" s="3"/>
      <c r="D975" s="18"/>
      <c r="E975" s="18"/>
      <c r="F975" s="18"/>
      <c r="G975" s="18"/>
      <c r="H975" s="18"/>
      <c r="I975" s="18"/>
    </row>
    <row r="976" spans="1:9" s="4" customFormat="1" ht="12.75">
      <c r="A976" s="3"/>
      <c r="B976" s="19"/>
      <c r="C976" s="3"/>
      <c r="D976" s="18"/>
      <c r="E976" s="18"/>
      <c r="F976" s="18"/>
      <c r="G976" s="18"/>
      <c r="H976" s="18"/>
      <c r="I976" s="18"/>
    </row>
    <row r="977" spans="1:9" s="4" customFormat="1" ht="12.75">
      <c r="A977" s="3"/>
      <c r="B977" s="19"/>
      <c r="C977" s="3"/>
      <c r="D977" s="18"/>
      <c r="E977" s="18"/>
      <c r="F977" s="18"/>
      <c r="G977" s="18"/>
      <c r="H977" s="18"/>
      <c r="I977" s="18"/>
    </row>
    <row r="978" spans="1:9" s="4" customFormat="1" ht="12.75">
      <c r="A978" s="3"/>
      <c r="B978" s="19"/>
      <c r="C978" s="3"/>
      <c r="D978" s="18"/>
      <c r="E978" s="18"/>
      <c r="F978" s="18"/>
      <c r="G978" s="18"/>
      <c r="H978" s="18"/>
      <c r="I978" s="18"/>
    </row>
    <row r="979" spans="1:9" s="4" customFormat="1" ht="12.75">
      <c r="A979" s="3"/>
      <c r="B979" s="19"/>
      <c r="C979" s="3"/>
      <c r="D979" s="18"/>
      <c r="E979" s="18"/>
      <c r="F979" s="18"/>
      <c r="G979" s="18"/>
      <c r="H979" s="18"/>
      <c r="I979" s="18"/>
    </row>
    <row r="980" spans="1:9" s="4" customFormat="1" ht="12.75">
      <c r="A980" s="3"/>
      <c r="B980" s="19"/>
      <c r="C980" s="3"/>
      <c r="D980" s="18"/>
      <c r="E980" s="18"/>
      <c r="F980" s="18"/>
      <c r="G980" s="18"/>
      <c r="H980" s="18"/>
      <c r="I980" s="18"/>
    </row>
    <row r="981" spans="1:9" s="4" customFormat="1" ht="12.75">
      <c r="A981" s="3"/>
      <c r="B981" s="19"/>
      <c r="C981" s="3"/>
      <c r="D981" s="18"/>
      <c r="E981" s="18"/>
      <c r="F981" s="18"/>
      <c r="G981" s="18"/>
      <c r="H981" s="18"/>
      <c r="I981" s="18"/>
    </row>
    <row r="982" spans="1:9" s="4" customFormat="1" ht="12.75">
      <c r="A982" s="3"/>
      <c r="B982" s="19"/>
      <c r="C982" s="3"/>
      <c r="D982" s="18"/>
      <c r="E982" s="18"/>
      <c r="F982" s="18"/>
      <c r="G982" s="18"/>
      <c r="H982" s="18"/>
      <c r="I982" s="18"/>
    </row>
    <row r="983" spans="1:9" s="4" customFormat="1" ht="12.75">
      <c r="A983" s="3"/>
      <c r="B983" s="19"/>
      <c r="C983" s="3"/>
      <c r="D983" s="18"/>
      <c r="E983" s="18"/>
      <c r="F983" s="18"/>
      <c r="G983" s="18"/>
      <c r="H983" s="18"/>
      <c r="I983" s="18"/>
    </row>
    <row r="984" spans="1:9" s="4" customFormat="1" ht="12.75">
      <c r="A984" s="3"/>
      <c r="B984" s="19"/>
      <c r="C984" s="3"/>
      <c r="D984" s="18"/>
      <c r="E984" s="18"/>
      <c r="F984" s="18"/>
      <c r="G984" s="18"/>
      <c r="H984" s="18"/>
      <c r="I984" s="18"/>
    </row>
    <row r="985" spans="1:9" s="4" customFormat="1" ht="12.75">
      <c r="A985" s="3"/>
      <c r="B985" s="19"/>
      <c r="C985" s="3"/>
      <c r="D985" s="18"/>
      <c r="E985" s="18"/>
      <c r="F985" s="18"/>
      <c r="G985" s="18"/>
      <c r="H985" s="18"/>
      <c r="I985" s="18"/>
    </row>
    <row r="986" spans="1:9" s="4" customFormat="1" ht="12.75">
      <c r="A986" s="3"/>
      <c r="B986" s="19"/>
      <c r="C986" s="3"/>
      <c r="D986" s="18"/>
      <c r="E986" s="18"/>
      <c r="F986" s="18"/>
      <c r="G986" s="18"/>
      <c r="H986" s="18"/>
      <c r="I986" s="18"/>
    </row>
    <row r="987" spans="1:9" s="4" customFormat="1" ht="12.75">
      <c r="A987" s="3"/>
      <c r="B987" s="19"/>
      <c r="C987" s="3"/>
      <c r="D987" s="18"/>
      <c r="E987" s="18"/>
      <c r="F987" s="18"/>
      <c r="G987" s="18"/>
      <c r="H987" s="18"/>
      <c r="I987" s="18"/>
    </row>
    <row r="988" spans="1:9" s="4" customFormat="1" ht="12.75">
      <c r="A988" s="3"/>
      <c r="B988" s="19"/>
      <c r="C988" s="3"/>
      <c r="D988" s="18"/>
      <c r="E988" s="18"/>
      <c r="F988" s="18"/>
      <c r="G988" s="18"/>
      <c r="H988" s="18"/>
      <c r="I988" s="18"/>
    </row>
    <row r="989" spans="1:9" s="4" customFormat="1" ht="12.75">
      <c r="A989" s="3"/>
      <c r="B989" s="19"/>
      <c r="C989" s="3"/>
      <c r="D989" s="18"/>
      <c r="E989" s="18"/>
      <c r="F989" s="18"/>
      <c r="G989" s="18"/>
      <c r="H989" s="18"/>
      <c r="I989" s="18"/>
    </row>
    <row r="990" spans="1:9" s="4" customFormat="1" ht="12.75">
      <c r="A990" s="3"/>
      <c r="B990" s="19"/>
      <c r="C990" s="3"/>
      <c r="D990" s="18"/>
      <c r="E990" s="18"/>
      <c r="F990" s="18"/>
      <c r="G990" s="18"/>
      <c r="H990" s="18"/>
      <c r="I990" s="18"/>
    </row>
    <row r="991" spans="1:9" s="4" customFormat="1" ht="12.75">
      <c r="A991" s="3"/>
      <c r="B991" s="19"/>
      <c r="C991" s="3"/>
      <c r="D991" s="18"/>
      <c r="E991" s="18"/>
      <c r="F991" s="18"/>
      <c r="G991" s="18"/>
      <c r="H991" s="18"/>
      <c r="I991" s="18"/>
    </row>
    <row r="992" spans="1:9" s="4" customFormat="1" ht="12.75">
      <c r="A992" s="3"/>
      <c r="B992" s="19"/>
      <c r="C992" s="3"/>
      <c r="D992" s="18"/>
      <c r="E992" s="18"/>
      <c r="F992" s="18"/>
      <c r="G992" s="18"/>
      <c r="H992" s="18"/>
      <c r="I992" s="18"/>
    </row>
    <row r="993" spans="1:9" s="4" customFormat="1" ht="12.75">
      <c r="A993" s="3"/>
      <c r="B993" s="19"/>
      <c r="C993" s="3"/>
      <c r="D993" s="18"/>
      <c r="E993" s="18"/>
      <c r="F993" s="18"/>
      <c r="G993" s="18"/>
      <c r="H993" s="18"/>
      <c r="I993" s="18"/>
    </row>
    <row r="994" spans="1:9" s="4" customFormat="1" ht="12.75">
      <c r="A994" s="3"/>
      <c r="B994" s="19"/>
      <c r="C994" s="3"/>
      <c r="D994" s="18"/>
      <c r="E994" s="18"/>
      <c r="F994" s="18"/>
      <c r="G994" s="18"/>
      <c r="H994" s="18"/>
      <c r="I994" s="18"/>
    </row>
    <row r="995" spans="1:9" s="4" customFormat="1" ht="12.75">
      <c r="A995" s="3"/>
      <c r="B995" s="19"/>
      <c r="C995" s="3"/>
      <c r="D995" s="18"/>
      <c r="E995" s="18"/>
      <c r="F995" s="18"/>
      <c r="G995" s="18"/>
      <c r="H995" s="18"/>
      <c r="I995" s="18"/>
    </row>
    <row r="996" spans="1:9" s="4" customFormat="1" ht="12.75">
      <c r="A996" s="3"/>
      <c r="B996" s="19"/>
      <c r="C996" s="3"/>
      <c r="D996" s="18"/>
      <c r="E996" s="18"/>
      <c r="F996" s="18"/>
      <c r="G996" s="18"/>
      <c r="H996" s="18"/>
      <c r="I996" s="18"/>
    </row>
    <row r="997" spans="1:9" s="4" customFormat="1" ht="12.75">
      <c r="A997" s="3"/>
      <c r="B997" s="19"/>
      <c r="C997" s="3"/>
      <c r="D997" s="18"/>
      <c r="E997" s="18"/>
      <c r="F997" s="18"/>
      <c r="G997" s="18"/>
      <c r="H997" s="18"/>
      <c r="I997" s="18"/>
    </row>
    <row r="998" spans="1:9" s="4" customFormat="1" ht="12.75">
      <c r="A998" s="3"/>
      <c r="B998" s="19"/>
      <c r="C998" s="3"/>
      <c r="D998" s="18"/>
      <c r="E998" s="18"/>
      <c r="F998" s="18"/>
      <c r="G998" s="18"/>
      <c r="H998" s="18"/>
      <c r="I998" s="18"/>
    </row>
    <row r="999" spans="1:9" s="4" customFormat="1" ht="12.75">
      <c r="A999" s="3"/>
      <c r="B999" s="19"/>
      <c r="C999" s="3"/>
      <c r="D999" s="18"/>
      <c r="E999" s="18"/>
      <c r="F999" s="18"/>
      <c r="G999" s="18"/>
      <c r="H999" s="18"/>
      <c r="I999" s="18"/>
    </row>
    <row r="1000" spans="1:9" s="4" customFormat="1" ht="12.75">
      <c r="A1000" s="3"/>
      <c r="B1000" s="19"/>
      <c r="C1000" s="3"/>
      <c r="D1000" s="18"/>
      <c r="E1000" s="18"/>
      <c r="F1000" s="18"/>
      <c r="G1000" s="18"/>
      <c r="H1000" s="18"/>
      <c r="I1000" s="18"/>
    </row>
    <row r="1001" spans="1:9" s="4" customFormat="1" ht="12.75">
      <c r="A1001" s="3"/>
      <c r="B1001" s="19"/>
      <c r="C1001" s="3"/>
      <c r="D1001" s="18"/>
      <c r="E1001" s="18"/>
      <c r="F1001" s="18"/>
      <c r="G1001" s="18"/>
      <c r="H1001" s="18"/>
      <c r="I1001" s="18"/>
    </row>
    <row r="1002" spans="1:9" s="4" customFormat="1" ht="12.75">
      <c r="A1002" s="3"/>
      <c r="B1002" s="19"/>
      <c r="C1002" s="3"/>
      <c r="D1002" s="18"/>
      <c r="E1002" s="18"/>
      <c r="F1002" s="18"/>
      <c r="G1002" s="18"/>
      <c r="H1002" s="18"/>
      <c r="I1002" s="18"/>
    </row>
    <row r="1003" spans="1:9" s="4" customFormat="1" ht="12.75">
      <c r="A1003" s="3"/>
      <c r="B1003" s="19"/>
      <c r="C1003" s="3"/>
      <c r="D1003" s="18"/>
      <c r="E1003" s="18"/>
      <c r="F1003" s="18"/>
      <c r="G1003" s="18"/>
      <c r="H1003" s="18"/>
      <c r="I1003" s="18"/>
    </row>
    <row r="1004" spans="1:9" s="4" customFormat="1" ht="12.75">
      <c r="A1004" s="3"/>
      <c r="B1004" s="19"/>
      <c r="C1004" s="3"/>
      <c r="D1004" s="18"/>
      <c r="E1004" s="18"/>
      <c r="F1004" s="18"/>
      <c r="G1004" s="18"/>
      <c r="H1004" s="18"/>
      <c r="I1004" s="18"/>
    </row>
    <row r="1005" spans="1:9" s="4" customFormat="1" ht="12.75">
      <c r="A1005" s="3"/>
      <c r="B1005" s="19"/>
      <c r="C1005" s="3"/>
      <c r="D1005" s="18"/>
      <c r="E1005" s="18"/>
      <c r="F1005" s="18"/>
      <c r="G1005" s="18"/>
      <c r="H1005" s="18"/>
      <c r="I1005" s="18"/>
    </row>
    <row r="1006" spans="1:9" s="4" customFormat="1" ht="12.75">
      <c r="A1006" s="3"/>
      <c r="B1006" s="19"/>
      <c r="C1006" s="3"/>
      <c r="D1006" s="18"/>
      <c r="E1006" s="18"/>
      <c r="F1006" s="18"/>
      <c r="G1006" s="18"/>
      <c r="H1006" s="18"/>
      <c r="I1006" s="18"/>
    </row>
    <row r="1007" spans="1:9" s="4" customFormat="1" ht="12.75">
      <c r="A1007" s="3"/>
      <c r="B1007" s="19"/>
      <c r="C1007" s="3"/>
      <c r="D1007" s="18"/>
      <c r="E1007" s="18"/>
      <c r="F1007" s="18"/>
      <c r="G1007" s="18"/>
      <c r="H1007" s="18"/>
      <c r="I1007" s="18"/>
    </row>
    <row r="1008" spans="1:9" s="4" customFormat="1" ht="12.75">
      <c r="A1008" s="3"/>
      <c r="B1008" s="19"/>
      <c r="C1008" s="3"/>
      <c r="D1008" s="18"/>
      <c r="E1008" s="18"/>
      <c r="F1008" s="18"/>
      <c r="G1008" s="18"/>
      <c r="H1008" s="18"/>
      <c r="I1008" s="18"/>
    </row>
    <row r="1009" spans="1:9" s="4" customFormat="1" ht="12.75">
      <c r="A1009" s="3"/>
      <c r="B1009" s="19"/>
      <c r="C1009" s="3"/>
      <c r="D1009" s="18"/>
      <c r="E1009" s="18"/>
      <c r="F1009" s="18"/>
      <c r="G1009" s="18"/>
      <c r="H1009" s="18"/>
      <c r="I1009" s="18"/>
    </row>
    <row r="1010" spans="1:9" s="4" customFormat="1" ht="12.75">
      <c r="A1010" s="3"/>
      <c r="B1010" s="19"/>
      <c r="C1010" s="3"/>
      <c r="D1010" s="18"/>
      <c r="E1010" s="18"/>
      <c r="F1010" s="18"/>
      <c r="G1010" s="18"/>
      <c r="H1010" s="18"/>
      <c r="I1010" s="18"/>
    </row>
    <row r="1011" spans="1:9" s="4" customFormat="1" ht="12.75">
      <c r="A1011" s="3"/>
      <c r="B1011" s="19"/>
      <c r="C1011" s="3"/>
      <c r="D1011" s="18"/>
      <c r="E1011" s="18"/>
      <c r="F1011" s="18"/>
      <c r="G1011" s="18"/>
      <c r="H1011" s="18"/>
      <c r="I1011" s="18"/>
    </row>
    <row r="1012" spans="1:9" s="4" customFormat="1" ht="12.75">
      <c r="A1012" s="3"/>
      <c r="B1012" s="19"/>
      <c r="C1012" s="3"/>
      <c r="D1012" s="18"/>
      <c r="E1012" s="18"/>
      <c r="F1012" s="18"/>
      <c r="G1012" s="18"/>
      <c r="H1012" s="18"/>
      <c r="I1012" s="18"/>
    </row>
    <row r="1013" spans="1:9" s="4" customFormat="1" ht="12.75">
      <c r="A1013" s="3"/>
      <c r="B1013" s="19"/>
      <c r="C1013" s="3"/>
      <c r="D1013" s="18"/>
      <c r="E1013" s="18"/>
      <c r="F1013" s="18"/>
      <c r="G1013" s="18"/>
      <c r="H1013" s="18"/>
      <c r="I1013" s="18"/>
    </row>
    <row r="1014" spans="1:9" s="4" customFormat="1" ht="12.75">
      <c r="A1014" s="3"/>
      <c r="B1014" s="19"/>
      <c r="C1014" s="3"/>
      <c r="D1014" s="18"/>
      <c r="E1014" s="18"/>
      <c r="F1014" s="18"/>
      <c r="G1014" s="18"/>
      <c r="H1014" s="18"/>
      <c r="I1014" s="18"/>
    </row>
    <row r="1015" spans="1:9" s="4" customFormat="1" ht="12.75">
      <c r="A1015" s="3"/>
      <c r="B1015" s="19"/>
      <c r="C1015" s="3"/>
      <c r="D1015" s="18"/>
      <c r="E1015" s="18"/>
      <c r="F1015" s="18"/>
      <c r="G1015" s="18"/>
      <c r="H1015" s="18"/>
      <c r="I1015" s="18"/>
    </row>
    <row r="1016" spans="1:9" s="4" customFormat="1" ht="12.75">
      <c r="A1016" s="3"/>
      <c r="B1016" s="19"/>
      <c r="C1016" s="3"/>
      <c r="D1016" s="18"/>
      <c r="E1016" s="18"/>
      <c r="F1016" s="18"/>
      <c r="G1016" s="18"/>
      <c r="H1016" s="18"/>
      <c r="I1016" s="18"/>
    </row>
    <row r="1017" spans="1:9" s="4" customFormat="1" ht="12.75">
      <c r="A1017" s="3"/>
      <c r="B1017" s="19"/>
      <c r="C1017" s="3"/>
      <c r="D1017" s="18"/>
      <c r="E1017" s="18"/>
      <c r="F1017" s="18"/>
      <c r="G1017" s="18"/>
      <c r="H1017" s="18"/>
      <c r="I1017" s="18"/>
    </row>
    <row r="1018" spans="1:9" s="4" customFormat="1" ht="12.75">
      <c r="A1018" s="3"/>
      <c r="B1018" s="19"/>
      <c r="C1018" s="3"/>
      <c r="D1018" s="18"/>
      <c r="E1018" s="18"/>
      <c r="F1018" s="18"/>
      <c r="G1018" s="18"/>
      <c r="H1018" s="18"/>
      <c r="I1018" s="18"/>
    </row>
    <row r="1019" spans="1:9" s="4" customFormat="1" ht="12.75">
      <c r="A1019" s="3"/>
      <c r="B1019" s="19"/>
      <c r="C1019" s="3"/>
      <c r="D1019" s="18"/>
      <c r="E1019" s="18"/>
      <c r="F1019" s="18"/>
      <c r="G1019" s="18"/>
      <c r="H1019" s="18"/>
      <c r="I1019" s="18"/>
    </row>
    <row r="1020" spans="1:9" s="4" customFormat="1" ht="12.75">
      <c r="A1020" s="3"/>
      <c r="B1020" s="19"/>
      <c r="C1020" s="3"/>
      <c r="D1020" s="18"/>
      <c r="E1020" s="18"/>
      <c r="F1020" s="18"/>
      <c r="G1020" s="18"/>
      <c r="H1020" s="18"/>
      <c r="I1020" s="18"/>
    </row>
    <row r="1021" spans="1:9" s="4" customFormat="1" ht="12.75">
      <c r="A1021" s="3"/>
      <c r="B1021" s="19"/>
      <c r="C1021" s="3"/>
      <c r="D1021" s="18"/>
      <c r="E1021" s="18"/>
      <c r="F1021" s="18"/>
      <c r="G1021" s="18"/>
      <c r="H1021" s="18"/>
      <c r="I1021" s="18"/>
    </row>
    <row r="1022" spans="1:9" s="4" customFormat="1" ht="12.75">
      <c r="A1022" s="3"/>
      <c r="B1022" s="19"/>
      <c r="C1022" s="3"/>
      <c r="D1022" s="18"/>
      <c r="E1022" s="18"/>
      <c r="F1022" s="18"/>
      <c r="G1022" s="18"/>
      <c r="H1022" s="18"/>
      <c r="I1022" s="18"/>
    </row>
    <row r="1023" spans="1:9" s="4" customFormat="1" ht="12.75">
      <c r="A1023" s="3"/>
      <c r="B1023" s="19"/>
      <c r="C1023" s="3"/>
      <c r="D1023" s="18"/>
      <c r="E1023" s="18"/>
      <c r="F1023" s="18"/>
      <c r="G1023" s="18"/>
      <c r="H1023" s="18"/>
      <c r="I1023" s="18"/>
    </row>
    <row r="1024" spans="1:9" s="4" customFormat="1" ht="12.75">
      <c r="A1024" s="3"/>
      <c r="B1024" s="19"/>
      <c r="C1024" s="3"/>
      <c r="D1024" s="18"/>
      <c r="E1024" s="18"/>
      <c r="F1024" s="18"/>
      <c r="G1024" s="18"/>
      <c r="H1024" s="18"/>
      <c r="I1024" s="18"/>
    </row>
    <row r="1025" spans="1:9" s="4" customFormat="1" ht="12.75">
      <c r="A1025" s="3"/>
      <c r="B1025" s="19"/>
      <c r="C1025" s="3"/>
      <c r="D1025" s="18"/>
      <c r="E1025" s="18"/>
      <c r="F1025" s="18"/>
      <c r="G1025" s="18"/>
      <c r="H1025" s="18"/>
      <c r="I1025" s="18"/>
    </row>
    <row r="1026" spans="1:9" s="4" customFormat="1" ht="12.75">
      <c r="A1026" s="3"/>
      <c r="B1026" s="19"/>
      <c r="C1026" s="3"/>
      <c r="D1026" s="18"/>
      <c r="E1026" s="18"/>
      <c r="F1026" s="18"/>
      <c r="G1026" s="18"/>
      <c r="H1026" s="18"/>
      <c r="I1026" s="18"/>
    </row>
    <row r="1027" spans="1:9" s="4" customFormat="1" ht="12.75">
      <c r="A1027" s="3"/>
      <c r="B1027" s="19"/>
      <c r="C1027" s="3"/>
      <c r="D1027" s="18"/>
      <c r="E1027" s="18"/>
      <c r="F1027" s="18"/>
      <c r="G1027" s="18"/>
      <c r="H1027" s="18"/>
      <c r="I1027" s="18"/>
    </row>
    <row r="1028" spans="1:9" s="4" customFormat="1" ht="12.75">
      <c r="A1028" s="3"/>
      <c r="B1028" s="19"/>
      <c r="C1028" s="3"/>
      <c r="D1028" s="18"/>
      <c r="E1028" s="18"/>
      <c r="F1028" s="18"/>
      <c r="G1028" s="18"/>
      <c r="H1028" s="18"/>
      <c r="I1028" s="18"/>
    </row>
    <row r="1029" spans="1:9" s="4" customFormat="1" ht="12.75">
      <c r="A1029" s="3"/>
      <c r="B1029" s="19"/>
      <c r="C1029" s="3"/>
      <c r="D1029" s="18"/>
      <c r="E1029" s="18"/>
      <c r="F1029" s="18"/>
      <c r="G1029" s="18"/>
      <c r="H1029" s="18"/>
      <c r="I1029" s="18"/>
    </row>
    <row r="1030" spans="1:9" s="4" customFormat="1" ht="12.75">
      <c r="A1030" s="3"/>
      <c r="B1030" s="19"/>
      <c r="C1030" s="3"/>
      <c r="D1030" s="18"/>
      <c r="E1030" s="18"/>
      <c r="F1030" s="18"/>
      <c r="G1030" s="18"/>
      <c r="H1030" s="18"/>
      <c r="I1030" s="18"/>
    </row>
    <row r="1031" spans="1:9" s="4" customFormat="1" ht="12.75">
      <c r="A1031" s="3"/>
      <c r="B1031" s="19"/>
      <c r="C1031" s="3"/>
      <c r="D1031" s="18"/>
      <c r="E1031" s="18"/>
      <c r="F1031" s="18"/>
      <c r="G1031" s="18"/>
      <c r="H1031" s="18"/>
      <c r="I1031" s="18"/>
    </row>
    <row r="1032" spans="1:9" s="4" customFormat="1" ht="12.75">
      <c r="A1032" s="3"/>
      <c r="B1032" s="19"/>
      <c r="C1032" s="3"/>
      <c r="D1032" s="18"/>
      <c r="E1032" s="18"/>
      <c r="F1032" s="18"/>
      <c r="G1032" s="18"/>
      <c r="H1032" s="18"/>
      <c r="I1032" s="18"/>
    </row>
    <row r="1033" spans="1:9" s="4" customFormat="1" ht="12.75">
      <c r="A1033" s="3"/>
      <c r="B1033" s="19"/>
      <c r="C1033" s="3"/>
      <c r="D1033" s="18"/>
      <c r="E1033" s="18"/>
      <c r="F1033" s="18"/>
      <c r="G1033" s="18"/>
      <c r="H1033" s="18"/>
      <c r="I1033" s="18"/>
    </row>
    <row r="1034" spans="1:9" s="4" customFormat="1" ht="12.75">
      <c r="A1034" s="3"/>
      <c r="B1034" s="19"/>
      <c r="C1034" s="3"/>
      <c r="D1034" s="18"/>
      <c r="E1034" s="18"/>
      <c r="F1034" s="18"/>
      <c r="G1034" s="18"/>
      <c r="H1034" s="18"/>
      <c r="I1034" s="18"/>
    </row>
    <row r="1035" spans="1:9" s="4" customFormat="1" ht="12.75">
      <c r="A1035" s="3"/>
      <c r="B1035" s="19"/>
      <c r="C1035" s="3"/>
      <c r="D1035" s="18"/>
      <c r="E1035" s="18"/>
      <c r="F1035" s="18"/>
      <c r="G1035" s="18"/>
      <c r="H1035" s="18"/>
      <c r="I1035" s="18"/>
    </row>
    <row r="1036" spans="1:9" s="4" customFormat="1" ht="12.75">
      <c r="A1036" s="3"/>
      <c r="B1036" s="19"/>
      <c r="C1036" s="3"/>
      <c r="D1036" s="18"/>
      <c r="E1036" s="18"/>
      <c r="F1036" s="18"/>
      <c r="G1036" s="18"/>
      <c r="H1036" s="18"/>
      <c r="I1036" s="18"/>
    </row>
    <row r="1037" spans="1:9" s="4" customFormat="1" ht="12.75">
      <c r="A1037" s="3"/>
      <c r="B1037" s="19"/>
      <c r="C1037" s="3"/>
      <c r="D1037" s="18"/>
      <c r="E1037" s="18"/>
      <c r="F1037" s="18"/>
      <c r="G1037" s="18"/>
      <c r="H1037" s="18"/>
      <c r="I1037" s="18"/>
    </row>
    <row r="1038" spans="1:9" s="4" customFormat="1" ht="12.75">
      <c r="A1038" s="3"/>
      <c r="B1038" s="19"/>
      <c r="C1038" s="3"/>
      <c r="D1038" s="18"/>
      <c r="E1038" s="18"/>
      <c r="F1038" s="18"/>
      <c r="G1038" s="18"/>
      <c r="H1038" s="18"/>
      <c r="I1038" s="18"/>
    </row>
    <row r="1039" spans="1:9" s="4" customFormat="1" ht="12.75">
      <c r="A1039" s="3"/>
      <c r="B1039" s="19"/>
      <c r="C1039" s="3"/>
      <c r="D1039" s="18"/>
      <c r="E1039" s="18"/>
      <c r="F1039" s="18"/>
      <c r="G1039" s="18"/>
      <c r="H1039" s="18"/>
      <c r="I1039" s="18"/>
    </row>
    <row r="1040" spans="1:9" s="4" customFormat="1" ht="12.75">
      <c r="A1040" s="3"/>
      <c r="B1040" s="19"/>
      <c r="C1040" s="3"/>
      <c r="D1040" s="18"/>
      <c r="E1040" s="18"/>
      <c r="F1040" s="18"/>
      <c r="G1040" s="18"/>
      <c r="H1040" s="18"/>
      <c r="I1040" s="18"/>
    </row>
    <row r="1041" spans="1:9" s="4" customFormat="1" ht="12.75">
      <c r="A1041" s="3"/>
      <c r="B1041" s="19"/>
      <c r="C1041" s="3"/>
      <c r="D1041" s="18"/>
      <c r="E1041" s="18"/>
      <c r="F1041" s="18"/>
      <c r="G1041" s="18"/>
      <c r="H1041" s="18"/>
      <c r="I1041" s="18"/>
    </row>
    <row r="1042" spans="1:9" s="4" customFormat="1" ht="12.75">
      <c r="A1042" s="3"/>
      <c r="B1042" s="19"/>
      <c r="C1042" s="3"/>
      <c r="D1042" s="18"/>
      <c r="E1042" s="18"/>
      <c r="F1042" s="18"/>
      <c r="G1042" s="18"/>
      <c r="H1042" s="18"/>
      <c r="I1042" s="18"/>
    </row>
    <row r="1043" spans="1:9" s="4" customFormat="1" ht="12.75">
      <c r="A1043" s="3"/>
      <c r="B1043" s="19"/>
      <c r="C1043" s="3"/>
      <c r="D1043" s="18"/>
      <c r="E1043" s="18"/>
      <c r="F1043" s="18"/>
      <c r="G1043" s="18"/>
      <c r="H1043" s="18"/>
      <c r="I1043" s="18"/>
    </row>
    <row r="1044" spans="1:9" s="4" customFormat="1" ht="12.75">
      <c r="A1044" s="3"/>
      <c r="B1044" s="19"/>
      <c r="C1044" s="3"/>
      <c r="D1044" s="18"/>
      <c r="E1044" s="18"/>
      <c r="F1044" s="18"/>
      <c r="G1044" s="18"/>
      <c r="H1044" s="18"/>
      <c r="I1044" s="18"/>
    </row>
    <row r="1045" spans="1:9" s="4" customFormat="1" ht="12.75">
      <c r="A1045" s="3"/>
      <c r="B1045" s="19"/>
      <c r="C1045" s="3"/>
      <c r="D1045" s="18"/>
      <c r="E1045" s="18"/>
      <c r="F1045" s="18"/>
      <c r="G1045" s="18"/>
      <c r="H1045" s="18"/>
      <c r="I1045" s="18"/>
    </row>
    <row r="1046" spans="1:9" s="4" customFormat="1" ht="12.75">
      <c r="A1046" s="3"/>
      <c r="B1046" s="19"/>
      <c r="C1046" s="3"/>
      <c r="D1046" s="18"/>
      <c r="E1046" s="18"/>
      <c r="F1046" s="18"/>
      <c r="G1046" s="18"/>
      <c r="H1046" s="18"/>
      <c r="I1046" s="18"/>
    </row>
    <row r="1047" spans="1:9" s="4" customFormat="1" ht="12.75">
      <c r="A1047" s="3"/>
      <c r="B1047" s="19"/>
      <c r="C1047" s="3"/>
      <c r="D1047" s="18"/>
      <c r="E1047" s="18"/>
      <c r="F1047" s="18"/>
      <c r="G1047" s="18"/>
      <c r="H1047" s="18"/>
      <c r="I1047" s="18"/>
    </row>
    <row r="1048" spans="1:9" s="4" customFormat="1" ht="12.75">
      <c r="A1048" s="3"/>
      <c r="B1048" s="19"/>
      <c r="C1048" s="3"/>
      <c r="D1048" s="18"/>
      <c r="E1048" s="18"/>
      <c r="F1048" s="18"/>
      <c r="G1048" s="18"/>
      <c r="H1048" s="18"/>
      <c r="I1048" s="18"/>
    </row>
    <row r="1049" spans="1:9" s="4" customFormat="1" ht="12.75">
      <c r="A1049" s="3"/>
      <c r="B1049" s="19"/>
      <c r="C1049" s="3"/>
      <c r="D1049" s="18"/>
      <c r="E1049" s="18"/>
      <c r="F1049" s="18"/>
      <c r="G1049" s="18"/>
      <c r="H1049" s="18"/>
      <c r="I1049" s="18"/>
    </row>
    <row r="1050" spans="1:9" s="4" customFormat="1" ht="12.75">
      <c r="A1050" s="3"/>
      <c r="B1050" s="19"/>
      <c r="C1050" s="3"/>
      <c r="D1050" s="18"/>
      <c r="E1050" s="18"/>
      <c r="F1050" s="18"/>
      <c r="G1050" s="18"/>
      <c r="H1050" s="18"/>
      <c r="I1050" s="18"/>
    </row>
    <row r="1051" spans="1:9" s="4" customFormat="1" ht="12.75">
      <c r="A1051" s="3"/>
      <c r="B1051" s="19"/>
      <c r="C1051" s="3"/>
      <c r="D1051" s="18"/>
      <c r="E1051" s="18"/>
      <c r="F1051" s="18"/>
      <c r="G1051" s="18"/>
      <c r="H1051" s="18"/>
      <c r="I1051" s="18"/>
    </row>
    <row r="1052" spans="1:9" s="4" customFormat="1" ht="12.75">
      <c r="A1052" s="3"/>
      <c r="B1052" s="19"/>
      <c r="C1052" s="3"/>
      <c r="D1052" s="18"/>
      <c r="E1052" s="18"/>
      <c r="F1052" s="18"/>
      <c r="G1052" s="18"/>
      <c r="H1052" s="18"/>
      <c r="I1052" s="18"/>
    </row>
    <row r="1053" spans="1:9" s="4" customFormat="1" ht="12.75">
      <c r="A1053" s="3"/>
      <c r="B1053" s="19"/>
      <c r="C1053" s="3"/>
      <c r="D1053" s="18"/>
      <c r="E1053" s="18"/>
      <c r="F1053" s="18"/>
      <c r="G1053" s="18"/>
      <c r="H1053" s="18"/>
      <c r="I1053" s="18"/>
    </row>
    <row r="1054" spans="1:9" s="4" customFormat="1" ht="12.75">
      <c r="A1054" s="3"/>
      <c r="B1054" s="19"/>
      <c r="C1054" s="3"/>
      <c r="D1054" s="18"/>
      <c r="E1054" s="18"/>
      <c r="F1054" s="18"/>
      <c r="G1054" s="18"/>
      <c r="H1054" s="18"/>
      <c r="I1054" s="18"/>
    </row>
    <row r="1055" spans="1:9" s="4" customFormat="1" ht="12.75">
      <c r="A1055" s="3"/>
      <c r="B1055" s="19"/>
      <c r="C1055" s="3"/>
      <c r="D1055" s="18"/>
      <c r="E1055" s="18"/>
      <c r="F1055" s="18"/>
      <c r="G1055" s="18"/>
      <c r="H1055" s="18"/>
      <c r="I1055" s="18"/>
    </row>
    <row r="1056" spans="1:9" s="4" customFormat="1" ht="12.75">
      <c r="A1056" s="3"/>
      <c r="B1056" s="19"/>
      <c r="C1056" s="3"/>
      <c r="D1056" s="18"/>
      <c r="E1056" s="18"/>
      <c r="F1056" s="18"/>
      <c r="G1056" s="18"/>
      <c r="H1056" s="18"/>
      <c r="I1056" s="18"/>
    </row>
    <row r="1057" spans="1:9" s="4" customFormat="1" ht="12.75">
      <c r="A1057" s="3"/>
      <c r="B1057" s="19"/>
      <c r="C1057" s="3"/>
      <c r="D1057" s="18"/>
      <c r="E1057" s="18"/>
      <c r="F1057" s="18"/>
      <c r="G1057" s="18"/>
      <c r="H1057" s="18"/>
      <c r="I1057" s="18"/>
    </row>
    <row r="1058" spans="1:9" s="4" customFormat="1" ht="12.75">
      <c r="A1058" s="3"/>
      <c r="B1058" s="19"/>
      <c r="C1058" s="3"/>
      <c r="D1058" s="18"/>
      <c r="E1058" s="18"/>
      <c r="F1058" s="18"/>
      <c r="G1058" s="18"/>
      <c r="H1058" s="18"/>
      <c r="I1058" s="18"/>
    </row>
    <row r="1059" spans="1:9" s="4" customFormat="1" ht="12.75">
      <c r="A1059" s="3"/>
      <c r="B1059" s="19"/>
      <c r="C1059" s="3"/>
      <c r="D1059" s="18"/>
      <c r="E1059" s="18"/>
      <c r="F1059" s="18"/>
      <c r="G1059" s="18"/>
      <c r="H1059" s="18"/>
      <c r="I1059" s="18"/>
    </row>
    <row r="1060" spans="1:9" s="4" customFormat="1" ht="12.75">
      <c r="A1060" s="3"/>
      <c r="B1060" s="19"/>
      <c r="C1060" s="3"/>
      <c r="D1060" s="18"/>
      <c r="E1060" s="18"/>
      <c r="F1060" s="18"/>
      <c r="G1060" s="18"/>
      <c r="H1060" s="18"/>
      <c r="I1060" s="18"/>
    </row>
    <row r="1061" spans="1:9" s="4" customFormat="1" ht="12.75">
      <c r="A1061" s="3"/>
      <c r="B1061" s="19"/>
      <c r="C1061" s="3"/>
      <c r="D1061" s="18"/>
      <c r="E1061" s="18"/>
      <c r="F1061" s="18"/>
      <c r="G1061" s="18"/>
      <c r="H1061" s="18"/>
      <c r="I1061" s="18"/>
    </row>
    <row r="1062" spans="1:9" s="4" customFormat="1" ht="12.75">
      <c r="A1062" s="3"/>
      <c r="B1062" s="19"/>
      <c r="C1062" s="3"/>
      <c r="D1062" s="18"/>
      <c r="E1062" s="18"/>
      <c r="F1062" s="18"/>
      <c r="G1062" s="18"/>
      <c r="H1062" s="18"/>
      <c r="I1062" s="18"/>
    </row>
    <row r="1063" spans="1:9" s="4" customFormat="1" ht="12.75">
      <c r="A1063" s="3"/>
      <c r="B1063" s="19"/>
      <c r="C1063" s="3"/>
      <c r="D1063" s="18"/>
      <c r="E1063" s="18"/>
      <c r="F1063" s="18"/>
      <c r="G1063" s="18"/>
      <c r="H1063" s="18"/>
      <c r="I1063" s="18"/>
    </row>
    <row r="1064" spans="1:9" s="4" customFormat="1" ht="12.75">
      <c r="A1064" s="3"/>
      <c r="B1064" s="19"/>
      <c r="C1064" s="3"/>
      <c r="D1064" s="18"/>
      <c r="E1064" s="18"/>
      <c r="F1064" s="18"/>
      <c r="G1064" s="18"/>
      <c r="H1064" s="18"/>
      <c r="I1064" s="18"/>
    </row>
    <row r="1065" spans="1:9" s="4" customFormat="1" ht="12.75">
      <c r="A1065" s="3"/>
      <c r="B1065" s="19"/>
      <c r="C1065" s="3"/>
      <c r="D1065" s="18"/>
      <c r="E1065" s="18"/>
      <c r="F1065" s="18"/>
      <c r="G1065" s="18"/>
      <c r="H1065" s="18"/>
      <c r="I1065" s="18"/>
    </row>
    <row r="1066" spans="1:9" s="4" customFormat="1" ht="12.75">
      <c r="A1066" s="3"/>
      <c r="B1066" s="19"/>
      <c r="C1066" s="3"/>
      <c r="D1066" s="18"/>
      <c r="E1066" s="18"/>
      <c r="F1066" s="18"/>
      <c r="G1066" s="18"/>
      <c r="H1066" s="18"/>
      <c r="I1066" s="18"/>
    </row>
    <row r="1067" spans="1:9" s="4" customFormat="1" ht="12.75">
      <c r="A1067" s="3"/>
      <c r="B1067" s="19"/>
      <c r="C1067" s="3"/>
      <c r="D1067" s="18"/>
      <c r="E1067" s="18"/>
      <c r="F1067" s="18"/>
      <c r="G1067" s="18"/>
      <c r="H1067" s="18"/>
      <c r="I1067" s="18"/>
    </row>
    <row r="1068" spans="1:9" s="4" customFormat="1" ht="12.75">
      <c r="A1068" s="3"/>
      <c r="B1068" s="19"/>
      <c r="C1068" s="3"/>
      <c r="D1068" s="18"/>
      <c r="E1068" s="18"/>
      <c r="F1068" s="18"/>
      <c r="G1068" s="18"/>
      <c r="H1068" s="18"/>
      <c r="I1068" s="18"/>
    </row>
    <row r="1069" spans="1:9" s="4" customFormat="1" ht="12.75">
      <c r="A1069" s="3"/>
      <c r="B1069" s="19"/>
      <c r="C1069" s="3"/>
      <c r="D1069" s="18"/>
      <c r="E1069" s="18"/>
      <c r="F1069" s="18"/>
      <c r="G1069" s="18"/>
      <c r="H1069" s="18"/>
      <c r="I1069" s="18"/>
    </row>
    <row r="1070" spans="1:9" s="4" customFormat="1" ht="12.75">
      <c r="A1070" s="3"/>
      <c r="B1070" s="19"/>
      <c r="C1070" s="3"/>
      <c r="D1070" s="18"/>
      <c r="E1070" s="18"/>
      <c r="F1070" s="18"/>
      <c r="G1070" s="18"/>
      <c r="H1070" s="18"/>
      <c r="I1070" s="18"/>
    </row>
    <row r="1071" spans="1:9" s="4" customFormat="1" ht="12.75">
      <c r="A1071" s="3"/>
      <c r="B1071" s="19"/>
      <c r="C1071" s="3"/>
      <c r="D1071" s="18"/>
      <c r="E1071" s="18"/>
      <c r="F1071" s="18"/>
      <c r="G1071" s="18"/>
      <c r="H1071" s="18"/>
      <c r="I1071" s="18"/>
    </row>
    <row r="1072" spans="1:9" s="4" customFormat="1" ht="12.75">
      <c r="A1072" s="3"/>
      <c r="B1072" s="19"/>
      <c r="C1072" s="3"/>
      <c r="D1072" s="18"/>
      <c r="E1072" s="18"/>
      <c r="F1072" s="18"/>
      <c r="G1072" s="18"/>
      <c r="H1072" s="18"/>
      <c r="I1072" s="18"/>
    </row>
    <row r="1073" spans="1:9" s="4" customFormat="1" ht="12.75">
      <c r="A1073" s="3"/>
      <c r="B1073" s="19"/>
      <c r="C1073" s="3"/>
      <c r="D1073" s="18"/>
      <c r="E1073" s="18"/>
      <c r="F1073" s="18"/>
      <c r="G1073" s="18"/>
      <c r="H1073" s="18"/>
      <c r="I1073" s="18"/>
    </row>
    <row r="1074" spans="1:9" s="4" customFormat="1" ht="12.75">
      <c r="A1074" s="3"/>
      <c r="B1074" s="19"/>
      <c r="C1074" s="3"/>
      <c r="D1074" s="18"/>
      <c r="E1074" s="18"/>
      <c r="F1074" s="18"/>
      <c r="G1074" s="18"/>
      <c r="H1074" s="18"/>
      <c r="I1074" s="18"/>
    </row>
    <row r="1075" spans="1:9" s="4" customFormat="1" ht="12.75">
      <c r="A1075" s="3"/>
      <c r="B1075" s="19"/>
      <c r="C1075" s="3"/>
      <c r="D1075" s="18"/>
      <c r="E1075" s="18"/>
      <c r="F1075" s="18"/>
      <c r="G1075" s="18"/>
      <c r="H1075" s="18"/>
      <c r="I1075" s="18"/>
    </row>
    <row r="1076" spans="1:9" s="4" customFormat="1" ht="12.75">
      <c r="A1076" s="3"/>
      <c r="B1076" s="19"/>
      <c r="C1076" s="3"/>
      <c r="D1076" s="18"/>
      <c r="E1076" s="18"/>
      <c r="F1076" s="18"/>
      <c r="G1076" s="18"/>
      <c r="H1076" s="18"/>
      <c r="I1076" s="18"/>
    </row>
    <row r="1077" spans="1:9" s="4" customFormat="1" ht="12.75">
      <c r="A1077" s="3"/>
      <c r="B1077" s="19"/>
      <c r="C1077" s="3"/>
      <c r="D1077" s="18"/>
      <c r="E1077" s="18"/>
      <c r="F1077" s="18"/>
      <c r="G1077" s="18"/>
      <c r="H1077" s="18"/>
      <c r="I1077" s="18"/>
    </row>
    <row r="1078" spans="1:9" s="4" customFormat="1" ht="12.75">
      <c r="A1078" s="3"/>
      <c r="B1078" s="19"/>
      <c r="C1078" s="3"/>
      <c r="D1078" s="18"/>
      <c r="E1078" s="18"/>
      <c r="F1078" s="18"/>
      <c r="G1078" s="18"/>
      <c r="H1078" s="18"/>
      <c r="I1078" s="18"/>
    </row>
    <row r="1079" spans="1:9" s="4" customFormat="1" ht="12.75">
      <c r="A1079" s="3"/>
      <c r="B1079" s="19"/>
      <c r="C1079" s="3"/>
      <c r="D1079" s="18"/>
      <c r="E1079" s="18"/>
      <c r="F1079" s="18"/>
      <c r="G1079" s="18"/>
      <c r="H1079" s="18"/>
      <c r="I1079" s="18"/>
    </row>
    <row r="1080" spans="1:9" s="4" customFormat="1" ht="12.75">
      <c r="A1080" s="3"/>
      <c r="B1080" s="19"/>
      <c r="C1080" s="3"/>
      <c r="D1080" s="18"/>
      <c r="E1080" s="18"/>
      <c r="F1080" s="18"/>
      <c r="G1080" s="18"/>
      <c r="H1080" s="18"/>
      <c r="I1080" s="18"/>
    </row>
    <row r="1081" spans="1:9" s="4" customFormat="1" ht="12.75">
      <c r="A1081" s="3"/>
      <c r="B1081" s="19"/>
      <c r="C1081" s="3"/>
      <c r="D1081" s="18"/>
      <c r="E1081" s="18"/>
      <c r="F1081" s="18"/>
      <c r="G1081" s="18"/>
      <c r="H1081" s="18"/>
      <c r="I1081" s="18"/>
    </row>
    <row r="1082" spans="1:9" s="4" customFormat="1" ht="12.75">
      <c r="A1082" s="3"/>
      <c r="B1082" s="19"/>
      <c r="C1082" s="3"/>
      <c r="D1082" s="18"/>
      <c r="E1082" s="18"/>
      <c r="F1082" s="18"/>
      <c r="G1082" s="18"/>
      <c r="H1082" s="18"/>
      <c r="I1082" s="18"/>
    </row>
    <row r="1083" spans="1:9" s="4" customFormat="1" ht="12.75">
      <c r="A1083" s="3"/>
      <c r="B1083" s="19"/>
      <c r="C1083" s="3"/>
      <c r="D1083" s="18"/>
      <c r="E1083" s="18"/>
      <c r="F1083" s="18"/>
      <c r="G1083" s="18"/>
      <c r="H1083" s="18"/>
      <c r="I1083" s="18"/>
    </row>
    <row r="1084" spans="1:9" s="4" customFormat="1" ht="12.75">
      <c r="A1084" s="3"/>
      <c r="B1084" s="19"/>
      <c r="C1084" s="3"/>
      <c r="D1084" s="18"/>
      <c r="E1084" s="18"/>
      <c r="F1084" s="18"/>
      <c r="G1084" s="18"/>
      <c r="H1084" s="18"/>
      <c r="I1084" s="18"/>
    </row>
    <row r="1085" spans="1:9" s="4" customFormat="1" ht="12.75">
      <c r="A1085" s="3"/>
      <c r="B1085" s="19"/>
      <c r="C1085" s="3"/>
      <c r="D1085" s="18"/>
      <c r="E1085" s="18"/>
      <c r="F1085" s="18"/>
      <c r="G1085" s="18"/>
      <c r="H1085" s="18"/>
      <c r="I1085" s="18"/>
    </row>
    <row r="1086" spans="1:9" s="4" customFormat="1" ht="12.75">
      <c r="A1086" s="3"/>
      <c r="B1086" s="19"/>
      <c r="C1086" s="3"/>
      <c r="D1086" s="18"/>
      <c r="E1086" s="18"/>
      <c r="F1086" s="18"/>
      <c r="G1086" s="18"/>
      <c r="H1086" s="18"/>
      <c r="I1086" s="18"/>
    </row>
    <row r="1087" spans="1:9" s="4" customFormat="1" ht="12.75">
      <c r="A1087" s="3"/>
      <c r="B1087" s="19"/>
      <c r="C1087" s="3"/>
      <c r="D1087" s="18"/>
      <c r="E1087" s="18"/>
      <c r="F1087" s="18"/>
      <c r="G1087" s="18"/>
      <c r="H1087" s="18"/>
      <c r="I1087" s="18"/>
    </row>
    <row r="1088" spans="1:9" s="4" customFormat="1" ht="12.75">
      <c r="A1088" s="3"/>
      <c r="B1088" s="19"/>
      <c r="C1088" s="3"/>
      <c r="D1088" s="18"/>
      <c r="E1088" s="18"/>
      <c r="F1088" s="18"/>
      <c r="G1088" s="18"/>
      <c r="H1088" s="18"/>
      <c r="I1088" s="18"/>
    </row>
    <row r="1089" spans="1:9" s="4" customFormat="1" ht="12.75">
      <c r="A1089" s="3"/>
      <c r="B1089" s="19"/>
      <c r="C1089" s="3"/>
      <c r="D1089" s="18"/>
      <c r="E1089" s="18"/>
      <c r="F1089" s="18"/>
      <c r="G1089" s="18"/>
      <c r="H1089" s="18"/>
      <c r="I1089" s="18"/>
    </row>
    <row r="1090" spans="1:9" s="4" customFormat="1" ht="12.75">
      <c r="A1090" s="3"/>
      <c r="B1090" s="19"/>
      <c r="C1090" s="3"/>
      <c r="D1090" s="18"/>
      <c r="E1090" s="18"/>
      <c r="F1090" s="18"/>
      <c r="G1090" s="18"/>
      <c r="H1090" s="18"/>
      <c r="I1090" s="18"/>
    </row>
    <row r="1091" spans="1:9" s="4" customFormat="1" ht="12.75">
      <c r="A1091" s="3"/>
      <c r="B1091" s="19"/>
      <c r="C1091" s="3"/>
      <c r="D1091" s="18"/>
      <c r="E1091" s="18"/>
      <c r="F1091" s="18"/>
      <c r="G1091" s="18"/>
      <c r="H1091" s="18"/>
      <c r="I1091" s="18"/>
    </row>
    <row r="1092" spans="1:9" s="4" customFormat="1" ht="12.75">
      <c r="A1092" s="3"/>
      <c r="B1092" s="19"/>
      <c r="C1092" s="3"/>
      <c r="D1092" s="18"/>
      <c r="E1092" s="18"/>
      <c r="F1092" s="18"/>
      <c r="G1092" s="18"/>
      <c r="H1092" s="18"/>
      <c r="I1092" s="18"/>
    </row>
    <row r="1093" spans="1:9" s="4" customFormat="1" ht="12.75">
      <c r="A1093" s="3"/>
      <c r="B1093" s="19"/>
      <c r="C1093" s="3"/>
      <c r="D1093" s="18"/>
      <c r="E1093" s="18"/>
      <c r="F1093" s="18"/>
      <c r="G1093" s="18"/>
      <c r="H1093" s="18"/>
      <c r="I1093" s="18"/>
    </row>
    <row r="1094" spans="1:9" s="4" customFormat="1" ht="12.75">
      <c r="A1094" s="3"/>
      <c r="B1094" s="19"/>
      <c r="C1094" s="3"/>
      <c r="D1094" s="18"/>
      <c r="E1094" s="18"/>
      <c r="F1094" s="18"/>
      <c r="G1094" s="18"/>
      <c r="H1094" s="18"/>
      <c r="I1094" s="18"/>
    </row>
    <row r="1095" spans="1:9" s="4" customFormat="1" ht="12.75">
      <c r="A1095" s="3"/>
      <c r="B1095" s="19"/>
      <c r="C1095" s="3"/>
      <c r="D1095" s="18"/>
      <c r="E1095" s="18"/>
      <c r="F1095" s="18"/>
      <c r="G1095" s="18"/>
      <c r="H1095" s="18"/>
      <c r="I1095" s="18"/>
    </row>
    <row r="1096" spans="1:9" s="4" customFormat="1" ht="12.75">
      <c r="A1096" s="3"/>
      <c r="B1096" s="19"/>
      <c r="C1096" s="3"/>
      <c r="D1096" s="18"/>
      <c r="E1096" s="18"/>
      <c r="F1096" s="18"/>
      <c r="G1096" s="18"/>
      <c r="H1096" s="18"/>
      <c r="I1096" s="18"/>
    </row>
    <row r="1097" spans="1:9" s="4" customFormat="1" ht="12.75">
      <c r="A1097" s="3"/>
      <c r="B1097" s="19"/>
      <c r="C1097" s="3"/>
      <c r="D1097" s="18"/>
      <c r="E1097" s="18"/>
      <c r="F1097" s="18"/>
      <c r="G1097" s="18"/>
      <c r="H1097" s="18"/>
      <c r="I1097" s="18"/>
    </row>
    <row r="1098" spans="1:9" s="4" customFormat="1" ht="12.75">
      <c r="A1098" s="3"/>
      <c r="B1098" s="19"/>
      <c r="C1098" s="3"/>
      <c r="D1098" s="18"/>
      <c r="E1098" s="18"/>
      <c r="F1098" s="18"/>
      <c r="G1098" s="18"/>
      <c r="H1098" s="18"/>
      <c r="I1098" s="18"/>
    </row>
    <row r="1099" spans="1:9" s="4" customFormat="1" ht="12.75">
      <c r="A1099" s="3"/>
      <c r="B1099" s="19"/>
      <c r="C1099" s="3"/>
      <c r="D1099" s="18"/>
      <c r="E1099" s="18"/>
      <c r="F1099" s="18"/>
      <c r="G1099" s="18"/>
      <c r="H1099" s="18"/>
      <c r="I1099" s="18"/>
    </row>
    <row r="1100" spans="1:9" s="4" customFormat="1" ht="12.75">
      <c r="A1100" s="3"/>
      <c r="B1100" s="19"/>
      <c r="C1100" s="3"/>
      <c r="D1100" s="18"/>
      <c r="E1100" s="18"/>
      <c r="F1100" s="18"/>
      <c r="G1100" s="18"/>
      <c r="H1100" s="18"/>
      <c r="I1100" s="18"/>
    </row>
    <row r="1101" spans="1:9" s="4" customFormat="1" ht="12.75">
      <c r="A1101" s="3"/>
      <c r="B1101" s="19"/>
      <c r="C1101" s="3"/>
      <c r="D1101" s="18"/>
      <c r="E1101" s="18"/>
      <c r="F1101" s="18"/>
      <c r="G1101" s="18"/>
      <c r="H1101" s="18"/>
      <c r="I1101" s="18"/>
    </row>
    <row r="1102" spans="1:9" s="4" customFormat="1" ht="12.75">
      <c r="A1102" s="3"/>
      <c r="B1102" s="19"/>
      <c r="C1102" s="3"/>
      <c r="D1102" s="18"/>
      <c r="E1102" s="18"/>
      <c r="F1102" s="18"/>
      <c r="G1102" s="18"/>
      <c r="H1102" s="18"/>
      <c r="I1102" s="18"/>
    </row>
    <row r="1103" spans="1:9" s="4" customFormat="1" ht="12.75">
      <c r="A1103" s="3"/>
      <c r="B1103" s="19"/>
      <c r="C1103" s="3"/>
      <c r="D1103" s="18"/>
      <c r="E1103" s="18"/>
      <c r="F1103" s="18"/>
      <c r="G1103" s="18"/>
      <c r="H1103" s="18"/>
      <c r="I1103" s="18"/>
    </row>
    <row r="1104" spans="1:9" s="4" customFormat="1" ht="12.75">
      <c r="A1104" s="3"/>
      <c r="B1104" s="19"/>
      <c r="C1104" s="3"/>
      <c r="D1104" s="18"/>
      <c r="E1104" s="18"/>
      <c r="F1104" s="18"/>
      <c r="G1104" s="18"/>
      <c r="H1104" s="18"/>
      <c r="I1104" s="18"/>
    </row>
    <row r="1105" spans="1:9" s="4" customFormat="1" ht="12.75">
      <c r="A1105" s="3"/>
      <c r="B1105" s="19"/>
      <c r="C1105" s="3"/>
      <c r="D1105" s="18"/>
      <c r="E1105" s="18"/>
      <c r="F1105" s="18"/>
      <c r="G1105" s="18"/>
      <c r="H1105" s="18"/>
      <c r="I1105" s="18"/>
    </row>
    <row r="1106" spans="1:9" s="4" customFormat="1" ht="12.75">
      <c r="A1106" s="3"/>
      <c r="B1106" s="19"/>
      <c r="C1106" s="3"/>
      <c r="D1106" s="18"/>
      <c r="E1106" s="18"/>
      <c r="F1106" s="18"/>
      <c r="G1106" s="18"/>
      <c r="H1106" s="18"/>
      <c r="I1106" s="18"/>
    </row>
    <row r="1107" spans="1:9" s="4" customFormat="1" ht="12.75">
      <c r="A1107" s="3"/>
      <c r="B1107" s="19"/>
      <c r="C1107" s="3"/>
      <c r="D1107" s="18"/>
      <c r="E1107" s="18"/>
      <c r="F1107" s="18"/>
      <c r="G1107" s="18"/>
      <c r="H1107" s="18"/>
      <c r="I1107" s="18"/>
    </row>
    <row r="1108" spans="1:9" s="4" customFormat="1" ht="12.75">
      <c r="A1108" s="3"/>
      <c r="B1108" s="19"/>
      <c r="C1108" s="3"/>
      <c r="D1108" s="18"/>
      <c r="E1108" s="18"/>
      <c r="F1108" s="18"/>
      <c r="G1108" s="18"/>
      <c r="H1108" s="18"/>
      <c r="I1108" s="18"/>
    </row>
    <row r="1109" spans="1:9" s="4" customFormat="1" ht="12.75">
      <c r="A1109" s="3"/>
      <c r="B1109" s="19"/>
      <c r="C1109" s="3"/>
      <c r="D1109" s="18"/>
      <c r="E1109" s="18"/>
      <c r="F1109" s="18"/>
      <c r="G1109" s="18"/>
      <c r="H1109" s="18"/>
      <c r="I1109" s="18"/>
    </row>
    <row r="1110" spans="1:9" s="4" customFormat="1" ht="12.75">
      <c r="A1110" s="3"/>
      <c r="B1110" s="19"/>
      <c r="C1110" s="3"/>
      <c r="D1110" s="18"/>
      <c r="E1110" s="18"/>
      <c r="F1110" s="18"/>
      <c r="G1110" s="18"/>
      <c r="H1110" s="18"/>
      <c r="I1110" s="18"/>
    </row>
    <row r="1111" spans="1:9" s="4" customFormat="1" ht="12.75">
      <c r="A1111" s="3"/>
      <c r="B1111" s="19"/>
      <c r="C1111" s="3"/>
      <c r="D1111" s="18"/>
      <c r="E1111" s="18"/>
      <c r="F1111" s="18"/>
      <c r="G1111" s="18"/>
      <c r="H1111" s="18"/>
      <c r="I1111" s="18"/>
    </row>
    <row r="1112" spans="1:9" s="4" customFormat="1" ht="12.75">
      <c r="A1112" s="3"/>
      <c r="B1112" s="19"/>
      <c r="C1112" s="3"/>
      <c r="D1112" s="18"/>
      <c r="E1112" s="18"/>
      <c r="F1112" s="18"/>
      <c r="G1112" s="18"/>
      <c r="H1112" s="18"/>
      <c r="I1112" s="18"/>
    </row>
    <row r="1113" spans="1:9" s="4" customFormat="1" ht="12.75">
      <c r="A1113" s="3"/>
      <c r="B1113" s="19"/>
      <c r="C1113" s="3"/>
      <c r="D1113" s="18"/>
      <c r="E1113" s="18"/>
      <c r="F1113" s="18"/>
      <c r="G1113" s="18"/>
      <c r="H1113" s="18"/>
      <c r="I1113" s="18"/>
    </row>
    <row r="1114" spans="1:9" s="4" customFormat="1" ht="12.75">
      <c r="A1114" s="3"/>
      <c r="B1114" s="19"/>
      <c r="C1114" s="3"/>
      <c r="D1114" s="18"/>
      <c r="E1114" s="18"/>
      <c r="F1114" s="18"/>
      <c r="G1114" s="18"/>
      <c r="H1114" s="18"/>
      <c r="I1114" s="18"/>
    </row>
    <row r="1115" spans="1:9" s="4" customFormat="1" ht="12.75">
      <c r="A1115" s="3"/>
      <c r="B1115" s="19"/>
      <c r="C1115" s="3"/>
      <c r="D1115" s="18"/>
      <c r="E1115" s="18"/>
      <c r="F1115" s="18"/>
      <c r="G1115" s="18"/>
      <c r="H1115" s="18"/>
      <c r="I1115" s="18"/>
    </row>
    <row r="1116" spans="1:9" s="4" customFormat="1" ht="12.75">
      <c r="A1116" s="3"/>
      <c r="B1116" s="19"/>
      <c r="C1116" s="3"/>
      <c r="D1116" s="18"/>
      <c r="E1116" s="18"/>
      <c r="F1116" s="18"/>
      <c r="G1116" s="18"/>
      <c r="H1116" s="18"/>
      <c r="I1116" s="18"/>
    </row>
    <row r="1117" spans="1:9" s="4" customFormat="1" ht="12.75">
      <c r="A1117" s="3"/>
      <c r="B1117" s="19"/>
      <c r="C1117" s="3"/>
      <c r="D1117" s="18"/>
      <c r="E1117" s="18"/>
      <c r="F1117" s="18"/>
      <c r="G1117" s="18"/>
      <c r="H1117" s="18"/>
      <c r="I1117" s="18"/>
    </row>
    <row r="1118" spans="1:9" s="4" customFormat="1" ht="12.75">
      <c r="A1118" s="3"/>
      <c r="B1118" s="19"/>
      <c r="C1118" s="3"/>
      <c r="D1118" s="18"/>
      <c r="E1118" s="18"/>
      <c r="F1118" s="18"/>
      <c r="G1118" s="18"/>
      <c r="H1118" s="18"/>
      <c r="I1118" s="18"/>
    </row>
    <row r="1119" spans="1:9" s="4" customFormat="1" ht="12.75">
      <c r="A1119" s="3"/>
      <c r="B1119" s="19"/>
      <c r="C1119" s="3"/>
      <c r="D1119" s="18"/>
      <c r="E1119" s="18"/>
      <c r="F1119" s="18"/>
      <c r="G1119" s="18"/>
      <c r="H1119" s="18"/>
      <c r="I1119" s="18"/>
    </row>
    <row r="1120" spans="1:9" s="4" customFormat="1" ht="12.75">
      <c r="A1120" s="3"/>
      <c r="B1120" s="19"/>
      <c r="C1120" s="3"/>
      <c r="D1120" s="18"/>
      <c r="E1120" s="18"/>
      <c r="F1120" s="18"/>
      <c r="G1120" s="18"/>
      <c r="H1120" s="18"/>
      <c r="I1120" s="18"/>
    </row>
    <row r="1121" spans="1:9" s="4" customFormat="1" ht="12.75">
      <c r="A1121" s="3"/>
      <c r="B1121" s="19"/>
      <c r="C1121" s="3"/>
      <c r="D1121" s="18"/>
      <c r="E1121" s="18"/>
      <c r="F1121" s="18"/>
      <c r="G1121" s="18"/>
      <c r="H1121" s="18"/>
      <c r="I1121" s="18"/>
    </row>
    <row r="1122" spans="1:9" s="4" customFormat="1" ht="12.75">
      <c r="A1122" s="3"/>
      <c r="B1122" s="19"/>
      <c r="C1122" s="3"/>
      <c r="D1122" s="18"/>
      <c r="E1122" s="18"/>
      <c r="F1122" s="18"/>
      <c r="G1122" s="18"/>
      <c r="H1122" s="18"/>
      <c r="I1122" s="18"/>
    </row>
    <row r="1123" spans="1:9" s="4" customFormat="1" ht="12.75">
      <c r="A1123" s="3"/>
      <c r="B1123" s="19"/>
      <c r="C1123" s="3"/>
      <c r="D1123" s="18"/>
      <c r="E1123" s="18"/>
      <c r="F1123" s="18"/>
      <c r="G1123" s="18"/>
      <c r="H1123" s="18"/>
      <c r="I1123" s="18"/>
    </row>
    <row r="1124" spans="1:9" s="4" customFormat="1" ht="12.75">
      <c r="A1124" s="3"/>
      <c r="B1124" s="19"/>
      <c r="C1124" s="3"/>
      <c r="D1124" s="18"/>
      <c r="E1124" s="18"/>
      <c r="F1124" s="18"/>
      <c r="G1124" s="18"/>
      <c r="H1124" s="18"/>
      <c r="I1124" s="18"/>
    </row>
    <row r="1125" spans="1:9" s="4" customFormat="1" ht="12.75">
      <c r="A1125" s="3"/>
      <c r="B1125" s="19"/>
      <c r="C1125" s="3"/>
      <c r="D1125" s="18"/>
      <c r="E1125" s="18"/>
      <c r="F1125" s="18"/>
      <c r="G1125" s="18"/>
      <c r="H1125" s="18"/>
      <c r="I1125" s="18"/>
    </row>
    <row r="1126" spans="1:9" s="4" customFormat="1" ht="12.75">
      <c r="A1126" s="3"/>
      <c r="B1126" s="19"/>
      <c r="C1126" s="3"/>
      <c r="D1126" s="18"/>
      <c r="E1126" s="18"/>
      <c r="F1126" s="18"/>
      <c r="G1126" s="18"/>
      <c r="H1126" s="18"/>
      <c r="I1126" s="18"/>
    </row>
    <row r="1127" spans="1:9" s="4" customFormat="1" ht="12.75">
      <c r="A1127" s="3"/>
      <c r="B1127" s="19"/>
      <c r="C1127" s="3"/>
      <c r="D1127" s="18"/>
      <c r="E1127" s="18"/>
      <c r="F1127" s="18"/>
      <c r="G1127" s="18"/>
      <c r="H1127" s="18"/>
      <c r="I1127" s="18"/>
    </row>
    <row r="1128" spans="1:9" s="4" customFormat="1" ht="12.75">
      <c r="A1128" s="3"/>
      <c r="B1128" s="19"/>
      <c r="C1128" s="3"/>
      <c r="D1128" s="18"/>
      <c r="E1128" s="18"/>
      <c r="F1128" s="18"/>
      <c r="G1128" s="18"/>
      <c r="H1128" s="18"/>
      <c r="I1128" s="18"/>
    </row>
    <row r="1129" spans="1:9" s="4" customFormat="1" ht="12.75">
      <c r="A1129" s="3"/>
      <c r="B1129" s="19"/>
      <c r="C1129" s="3"/>
      <c r="D1129" s="18"/>
      <c r="E1129" s="18"/>
      <c r="F1129" s="18"/>
      <c r="G1129" s="18"/>
      <c r="H1129" s="18"/>
      <c r="I1129" s="18"/>
    </row>
    <row r="1130" spans="1:9" s="4" customFormat="1" ht="12.75">
      <c r="A1130" s="3"/>
      <c r="B1130" s="19"/>
      <c r="C1130" s="3"/>
      <c r="D1130" s="18"/>
      <c r="E1130" s="18"/>
      <c r="F1130" s="18"/>
      <c r="G1130" s="18"/>
      <c r="H1130" s="18"/>
      <c r="I1130" s="18"/>
    </row>
    <row r="1131" spans="1:9" s="4" customFormat="1" ht="12.75">
      <c r="A1131" s="3"/>
      <c r="B1131" s="19"/>
      <c r="C1131" s="3"/>
      <c r="D1131" s="18"/>
      <c r="E1131" s="18"/>
      <c r="F1131" s="18"/>
      <c r="G1131" s="18"/>
      <c r="H1131" s="18"/>
      <c r="I1131" s="18"/>
    </row>
    <row r="1132" spans="1:9" s="4" customFormat="1" ht="12.75">
      <c r="A1132" s="3"/>
      <c r="B1132" s="19"/>
      <c r="C1132" s="3"/>
      <c r="D1132" s="18"/>
      <c r="E1132" s="18"/>
      <c r="F1132" s="18"/>
      <c r="G1132" s="18"/>
      <c r="H1132" s="18"/>
      <c r="I1132" s="18"/>
    </row>
    <row r="1133" spans="1:9" s="4" customFormat="1" ht="12.75">
      <c r="A1133" s="3"/>
      <c r="B1133" s="19"/>
      <c r="C1133" s="3"/>
      <c r="D1133" s="18"/>
      <c r="E1133" s="18"/>
      <c r="F1133" s="18"/>
      <c r="G1133" s="18"/>
      <c r="H1133" s="18"/>
      <c r="I1133" s="18"/>
    </row>
    <row r="1134" spans="1:9" s="4" customFormat="1" ht="12.75">
      <c r="A1134" s="3"/>
      <c r="B1134" s="19"/>
      <c r="C1134" s="3"/>
      <c r="D1134" s="18"/>
      <c r="E1134" s="18"/>
      <c r="F1134" s="18"/>
      <c r="G1134" s="18"/>
      <c r="H1134" s="18"/>
      <c r="I1134" s="18"/>
    </row>
    <row r="1135" spans="1:9" s="4" customFormat="1" ht="12.75">
      <c r="A1135" s="3"/>
      <c r="B1135" s="19"/>
      <c r="C1135" s="3"/>
      <c r="D1135" s="18"/>
      <c r="E1135" s="18"/>
      <c r="F1135" s="18"/>
      <c r="G1135" s="18"/>
      <c r="H1135" s="18"/>
      <c r="I1135" s="18"/>
    </row>
    <row r="1136" spans="1:9" s="4" customFormat="1" ht="12.75">
      <c r="A1136" s="3"/>
      <c r="B1136" s="19"/>
      <c r="C1136" s="3"/>
      <c r="D1136" s="18"/>
      <c r="E1136" s="18"/>
      <c r="F1136" s="18"/>
      <c r="G1136" s="18"/>
      <c r="H1136" s="18"/>
      <c r="I1136" s="18"/>
    </row>
    <row r="1137" spans="1:9" s="4" customFormat="1" ht="12.75">
      <c r="A1137" s="3"/>
      <c r="B1137" s="19"/>
      <c r="C1137" s="3"/>
      <c r="D1137" s="18"/>
      <c r="E1137" s="18"/>
      <c r="F1137" s="18"/>
      <c r="G1137" s="18"/>
      <c r="H1137" s="18"/>
      <c r="I1137" s="18"/>
    </row>
    <row r="1138" spans="1:9" s="4" customFormat="1" ht="12.75">
      <c r="A1138" s="3"/>
      <c r="B1138" s="19"/>
      <c r="C1138" s="3"/>
      <c r="D1138" s="18"/>
      <c r="E1138" s="18"/>
      <c r="F1138" s="18"/>
      <c r="G1138" s="18"/>
      <c r="H1138" s="18"/>
      <c r="I1138" s="18"/>
    </row>
    <row r="1139" spans="1:9" s="4" customFormat="1" ht="12.75">
      <c r="A1139" s="3"/>
      <c r="B1139" s="19"/>
      <c r="C1139" s="3"/>
      <c r="D1139" s="18"/>
      <c r="E1139" s="18"/>
      <c r="F1139" s="18"/>
      <c r="G1139" s="18"/>
      <c r="H1139" s="18"/>
      <c r="I1139" s="18"/>
    </row>
    <row r="1140" spans="1:9" s="4" customFormat="1" ht="12.75">
      <c r="A1140" s="3"/>
      <c r="B1140" s="19"/>
      <c r="C1140" s="3"/>
      <c r="D1140" s="18"/>
      <c r="E1140" s="18"/>
      <c r="F1140" s="18"/>
      <c r="G1140" s="18"/>
      <c r="H1140" s="18"/>
      <c r="I1140" s="18"/>
    </row>
    <row r="1141" spans="1:9" s="4" customFormat="1" ht="12.75">
      <c r="A1141" s="3"/>
      <c r="B1141" s="19"/>
      <c r="C1141" s="3"/>
      <c r="D1141" s="18"/>
      <c r="E1141" s="18"/>
      <c r="F1141" s="18"/>
      <c r="G1141" s="18"/>
      <c r="H1141" s="18"/>
      <c r="I1141" s="18"/>
    </row>
    <row r="1142" spans="1:9" s="4" customFormat="1" ht="12.75">
      <c r="A1142" s="3"/>
      <c r="B1142" s="19"/>
      <c r="C1142" s="3"/>
      <c r="D1142" s="18"/>
      <c r="E1142" s="18"/>
      <c r="F1142" s="18"/>
      <c r="G1142" s="18"/>
      <c r="H1142" s="18"/>
      <c r="I1142" s="18"/>
    </row>
    <row r="1143" spans="1:9" s="4" customFormat="1" ht="12.75">
      <c r="A1143" s="3"/>
      <c r="B1143" s="19"/>
      <c r="C1143" s="3"/>
      <c r="D1143" s="18"/>
      <c r="E1143" s="18"/>
      <c r="F1143" s="18"/>
      <c r="G1143" s="18"/>
      <c r="H1143" s="18"/>
      <c r="I1143" s="18"/>
    </row>
    <row r="1144" spans="1:9" s="4" customFormat="1" ht="12.75">
      <c r="A1144" s="3"/>
      <c r="B1144" s="19"/>
      <c r="C1144" s="3"/>
      <c r="D1144" s="18"/>
      <c r="E1144" s="18"/>
      <c r="F1144" s="18"/>
      <c r="G1144" s="18"/>
      <c r="H1144" s="18"/>
      <c r="I1144" s="18"/>
    </row>
    <row r="1145" spans="1:9" s="4" customFormat="1" ht="12.75">
      <c r="A1145" s="3"/>
      <c r="B1145" s="19"/>
      <c r="C1145" s="3"/>
      <c r="D1145" s="18"/>
      <c r="E1145" s="18"/>
      <c r="F1145" s="18"/>
      <c r="G1145" s="18"/>
      <c r="H1145" s="18"/>
      <c r="I1145" s="18"/>
    </row>
    <row r="1146" spans="1:9" s="4" customFormat="1" ht="12.75">
      <c r="A1146" s="3"/>
      <c r="B1146" s="19"/>
      <c r="C1146" s="3"/>
      <c r="D1146" s="18"/>
      <c r="E1146" s="18"/>
      <c r="F1146" s="18"/>
      <c r="G1146" s="18"/>
      <c r="H1146" s="18"/>
      <c r="I1146" s="18"/>
    </row>
    <row r="1147" spans="1:9" s="4" customFormat="1" ht="12.75">
      <c r="A1147" s="3"/>
      <c r="B1147" s="19"/>
      <c r="C1147" s="3"/>
      <c r="D1147" s="18"/>
      <c r="E1147" s="18"/>
      <c r="F1147" s="18"/>
      <c r="G1147" s="18"/>
      <c r="H1147" s="18"/>
      <c r="I1147" s="18"/>
    </row>
    <row r="1148" spans="1:9" s="4" customFormat="1" ht="12.75">
      <c r="A1148" s="3"/>
      <c r="B1148" s="19"/>
      <c r="C1148" s="3"/>
      <c r="D1148" s="18"/>
      <c r="E1148" s="18"/>
      <c r="F1148" s="18"/>
      <c r="G1148" s="18"/>
      <c r="H1148" s="18"/>
      <c r="I1148" s="18"/>
    </row>
    <row r="1149" spans="1:9" s="4" customFormat="1" ht="12.75">
      <c r="A1149" s="3"/>
      <c r="B1149" s="19"/>
      <c r="C1149" s="3"/>
      <c r="D1149" s="18"/>
      <c r="E1149" s="18"/>
      <c r="F1149" s="18"/>
      <c r="G1149" s="18"/>
      <c r="H1149" s="18"/>
      <c r="I1149" s="18"/>
    </row>
    <row r="1150" spans="1:9" s="4" customFormat="1" ht="12.75">
      <c r="A1150" s="3"/>
      <c r="B1150" s="19"/>
      <c r="C1150" s="3"/>
      <c r="D1150" s="18"/>
      <c r="E1150" s="18"/>
      <c r="F1150" s="18"/>
      <c r="G1150" s="18"/>
      <c r="H1150" s="18"/>
      <c r="I1150" s="18"/>
    </row>
    <row r="1151" spans="1:9" s="4" customFormat="1" ht="12.75">
      <c r="A1151" s="3"/>
      <c r="B1151" s="19"/>
      <c r="C1151" s="3"/>
      <c r="D1151" s="18"/>
      <c r="E1151" s="18"/>
      <c r="F1151" s="18"/>
      <c r="G1151" s="18"/>
      <c r="H1151" s="18"/>
      <c r="I1151" s="18"/>
    </row>
    <row r="1152" spans="1:9" s="4" customFormat="1" ht="12.75">
      <c r="A1152" s="3"/>
      <c r="B1152" s="19"/>
      <c r="C1152" s="3"/>
      <c r="D1152" s="18"/>
      <c r="E1152" s="18"/>
      <c r="F1152" s="18"/>
      <c r="G1152" s="18"/>
      <c r="H1152" s="18"/>
      <c r="I1152" s="18"/>
    </row>
    <row r="1153" spans="1:9" s="4" customFormat="1" ht="12.75">
      <c r="A1153" s="3"/>
      <c r="B1153" s="19"/>
      <c r="C1153" s="3"/>
      <c r="D1153" s="18"/>
      <c r="E1153" s="18"/>
      <c r="F1153" s="18"/>
      <c r="G1153" s="18"/>
      <c r="H1153" s="18"/>
      <c r="I1153" s="18"/>
    </row>
    <row r="1154" spans="1:9" s="4" customFormat="1" ht="12.75">
      <c r="A1154" s="3"/>
      <c r="B1154" s="19"/>
      <c r="C1154" s="3"/>
      <c r="D1154" s="18"/>
      <c r="E1154" s="18"/>
      <c r="F1154" s="18"/>
      <c r="G1154" s="18"/>
      <c r="H1154" s="18"/>
      <c r="I1154" s="18"/>
    </row>
    <row r="1155" spans="1:9" s="4" customFormat="1" ht="12.75">
      <c r="A1155" s="3"/>
      <c r="B1155" s="19"/>
      <c r="C1155" s="3"/>
      <c r="D1155" s="18"/>
      <c r="E1155" s="18"/>
      <c r="F1155" s="18"/>
      <c r="G1155" s="18"/>
      <c r="H1155" s="18"/>
      <c r="I1155" s="18"/>
    </row>
    <row r="1156" spans="1:9" s="4" customFormat="1" ht="12.75">
      <c r="A1156" s="3"/>
      <c r="B1156" s="19"/>
      <c r="C1156" s="3"/>
      <c r="D1156" s="18"/>
      <c r="E1156" s="18"/>
      <c r="F1156" s="18"/>
      <c r="G1156" s="18"/>
      <c r="H1156" s="18"/>
      <c r="I1156" s="18"/>
    </row>
    <row r="1157" spans="1:9" s="4" customFormat="1" ht="12.75">
      <c r="A1157" s="3"/>
      <c r="B1157" s="19"/>
      <c r="C1157" s="3"/>
      <c r="D1157" s="18"/>
      <c r="E1157" s="18"/>
      <c r="F1157" s="18"/>
      <c r="G1157" s="18"/>
      <c r="H1157" s="18"/>
      <c r="I1157" s="18"/>
    </row>
    <row r="1158" spans="1:9" s="4" customFormat="1" ht="12.75">
      <c r="A1158" s="3"/>
      <c r="B1158" s="19"/>
      <c r="C1158" s="3"/>
      <c r="D1158" s="18"/>
      <c r="E1158" s="18"/>
      <c r="F1158" s="18"/>
      <c r="G1158" s="18"/>
      <c r="H1158" s="18"/>
      <c r="I1158" s="18"/>
    </row>
    <row r="1159" spans="1:9" s="4" customFormat="1" ht="12.75">
      <c r="A1159" s="3"/>
      <c r="B1159" s="19"/>
      <c r="C1159" s="3"/>
      <c r="D1159" s="18"/>
      <c r="E1159" s="18"/>
      <c r="F1159" s="18"/>
      <c r="G1159" s="18"/>
      <c r="H1159" s="18"/>
      <c r="I1159" s="18"/>
    </row>
    <row r="1160" spans="1:9" s="4" customFormat="1" ht="12.75">
      <c r="A1160" s="3"/>
      <c r="B1160" s="19"/>
      <c r="C1160" s="3"/>
      <c r="D1160" s="18"/>
      <c r="E1160" s="18"/>
      <c r="F1160" s="18"/>
      <c r="G1160" s="18"/>
      <c r="H1160" s="18"/>
      <c r="I1160" s="18"/>
    </row>
    <row r="1161" spans="1:9" s="4" customFormat="1" ht="12.75">
      <c r="A1161" s="3"/>
      <c r="B1161" s="19"/>
      <c r="C1161" s="3"/>
      <c r="D1161" s="18"/>
      <c r="E1161" s="18"/>
      <c r="F1161" s="18"/>
      <c r="G1161" s="18"/>
      <c r="H1161" s="18"/>
      <c r="I1161" s="18"/>
    </row>
    <row r="1162" spans="1:9" s="4" customFormat="1" ht="12.75">
      <c r="A1162" s="3"/>
      <c r="B1162" s="19"/>
      <c r="C1162" s="3"/>
      <c r="D1162" s="18"/>
      <c r="E1162" s="18"/>
      <c r="F1162" s="18"/>
      <c r="G1162" s="18"/>
      <c r="H1162" s="18"/>
      <c r="I1162" s="18"/>
    </row>
    <row r="1163" spans="1:9" s="4" customFormat="1" ht="12.75">
      <c r="A1163" s="3"/>
      <c r="B1163" s="19"/>
      <c r="C1163" s="3"/>
      <c r="D1163" s="18"/>
      <c r="E1163" s="18"/>
      <c r="F1163" s="18"/>
      <c r="G1163" s="18"/>
      <c r="H1163" s="18"/>
      <c r="I1163" s="18"/>
    </row>
    <row r="1164" spans="1:9" s="4" customFormat="1" ht="12.75">
      <c r="A1164" s="3"/>
      <c r="B1164" s="19"/>
      <c r="C1164" s="3"/>
      <c r="D1164" s="18"/>
      <c r="E1164" s="18"/>
      <c r="F1164" s="18"/>
      <c r="G1164" s="18"/>
      <c r="H1164" s="18"/>
      <c r="I1164" s="18"/>
    </row>
    <row r="1165" spans="1:9" s="4" customFormat="1" ht="12.75">
      <c r="A1165" s="3"/>
      <c r="B1165" s="19"/>
      <c r="C1165" s="3"/>
      <c r="D1165" s="18"/>
      <c r="E1165" s="18"/>
      <c r="F1165" s="18"/>
      <c r="G1165" s="18"/>
      <c r="H1165" s="18"/>
      <c r="I1165" s="18"/>
    </row>
    <row r="1166" spans="1:9" s="4" customFormat="1" ht="12.75">
      <c r="A1166" s="3"/>
      <c r="B1166" s="19"/>
      <c r="C1166" s="3"/>
      <c r="D1166" s="18"/>
      <c r="E1166" s="18"/>
      <c r="F1166" s="18"/>
      <c r="G1166" s="18"/>
      <c r="H1166" s="18"/>
      <c r="I1166" s="18"/>
    </row>
    <row r="1167" spans="1:9" s="4" customFormat="1" ht="12.75">
      <c r="A1167" s="3"/>
      <c r="B1167" s="19"/>
      <c r="C1167" s="3"/>
      <c r="D1167" s="18"/>
      <c r="E1167" s="18"/>
      <c r="F1167" s="18"/>
      <c r="G1167" s="18"/>
      <c r="H1167" s="18"/>
      <c r="I1167" s="18"/>
    </row>
    <row r="1168" spans="1:9" s="4" customFormat="1" ht="12.75">
      <c r="A1168" s="3"/>
      <c r="B1168" s="19"/>
      <c r="C1168" s="3"/>
      <c r="D1168" s="18"/>
      <c r="E1168" s="18"/>
      <c r="F1168" s="18"/>
      <c r="G1168" s="18"/>
      <c r="H1168" s="18"/>
      <c r="I1168" s="18"/>
    </row>
    <row r="1169" spans="1:9" s="4" customFormat="1" ht="12.75">
      <c r="A1169" s="3"/>
      <c r="B1169" s="19"/>
      <c r="C1169" s="3"/>
      <c r="D1169" s="18"/>
      <c r="E1169" s="18"/>
      <c r="F1169" s="18"/>
      <c r="G1169" s="18"/>
      <c r="H1169" s="18"/>
      <c r="I1169" s="18"/>
    </row>
    <row r="1170" spans="1:9" s="4" customFormat="1" ht="12.75">
      <c r="A1170" s="3"/>
      <c r="B1170" s="19"/>
      <c r="C1170" s="3"/>
      <c r="D1170" s="18"/>
      <c r="E1170" s="18"/>
      <c r="F1170" s="18"/>
      <c r="G1170" s="18"/>
      <c r="H1170" s="18"/>
      <c r="I1170" s="18"/>
    </row>
    <row r="1171" spans="1:9" s="4" customFormat="1" ht="12.75">
      <c r="A1171" s="3"/>
      <c r="B1171" s="19"/>
      <c r="C1171" s="3"/>
      <c r="D1171" s="18"/>
      <c r="E1171" s="18"/>
      <c r="F1171" s="18"/>
      <c r="G1171" s="18"/>
      <c r="H1171" s="18"/>
      <c r="I1171" s="18"/>
    </row>
    <row r="1172" spans="1:9" s="4" customFormat="1" ht="12.75">
      <c r="A1172" s="3"/>
      <c r="B1172" s="19"/>
      <c r="C1172" s="3"/>
      <c r="D1172" s="18"/>
      <c r="E1172" s="18"/>
      <c r="F1172" s="18"/>
      <c r="G1172" s="18"/>
      <c r="H1172" s="18"/>
      <c r="I1172" s="18"/>
    </row>
    <row r="1173" spans="1:9" s="4" customFormat="1" ht="12.75">
      <c r="A1173" s="3"/>
      <c r="B1173" s="19"/>
      <c r="C1173" s="3"/>
      <c r="D1173" s="18"/>
      <c r="E1173" s="18"/>
      <c r="F1173" s="18"/>
      <c r="G1173" s="18"/>
      <c r="H1173" s="18"/>
      <c r="I1173" s="18"/>
    </row>
    <row r="1174" spans="1:9" s="4" customFormat="1" ht="12.75">
      <c r="A1174" s="3"/>
      <c r="B1174" s="19"/>
      <c r="C1174" s="3"/>
      <c r="D1174" s="18"/>
      <c r="E1174" s="18"/>
      <c r="F1174" s="18"/>
      <c r="G1174" s="18"/>
      <c r="H1174" s="18"/>
      <c r="I1174" s="18"/>
    </row>
    <row r="1175" spans="1:9" s="4" customFormat="1" ht="12.75">
      <c r="A1175" s="3"/>
      <c r="B1175" s="19"/>
      <c r="C1175" s="3"/>
      <c r="D1175" s="18"/>
      <c r="E1175" s="18"/>
      <c r="F1175" s="18"/>
      <c r="G1175" s="18"/>
      <c r="H1175" s="18"/>
      <c r="I1175" s="18"/>
    </row>
    <row r="1176" spans="1:9" s="4" customFormat="1" ht="12.75">
      <c r="A1176" s="3"/>
      <c r="B1176" s="19"/>
      <c r="C1176" s="3"/>
      <c r="D1176" s="18"/>
      <c r="E1176" s="18"/>
      <c r="F1176" s="18"/>
      <c r="G1176" s="18"/>
      <c r="H1176" s="18"/>
      <c r="I1176" s="18"/>
    </row>
    <row r="1177" spans="1:9" s="4" customFormat="1" ht="12.75">
      <c r="A1177" s="3"/>
      <c r="B1177" s="19"/>
      <c r="C1177" s="3"/>
      <c r="D1177" s="18"/>
      <c r="E1177" s="18"/>
      <c r="F1177" s="18"/>
      <c r="G1177" s="18"/>
      <c r="H1177" s="18"/>
      <c r="I1177" s="18"/>
    </row>
    <row r="1178" spans="1:9" s="4" customFormat="1" ht="12.75">
      <c r="A1178" s="3"/>
      <c r="B1178" s="19"/>
      <c r="C1178" s="3"/>
      <c r="D1178" s="18"/>
      <c r="E1178" s="18"/>
      <c r="F1178" s="18"/>
      <c r="G1178" s="18"/>
      <c r="H1178" s="18"/>
      <c r="I1178" s="18"/>
    </row>
    <row r="1179" spans="1:9" s="4" customFormat="1" ht="12.75">
      <c r="A1179" s="3"/>
      <c r="B1179" s="19"/>
      <c r="C1179" s="3"/>
      <c r="D1179" s="18"/>
      <c r="E1179" s="18"/>
      <c r="F1179" s="18"/>
      <c r="G1179" s="18"/>
      <c r="H1179" s="18"/>
      <c r="I1179" s="18"/>
    </row>
    <row r="1180" spans="1:9" s="4" customFormat="1" ht="12.75">
      <c r="A1180" s="3"/>
      <c r="B1180" s="19"/>
      <c r="C1180" s="3"/>
      <c r="D1180" s="18"/>
      <c r="E1180" s="18"/>
      <c r="F1180" s="18"/>
      <c r="G1180" s="18"/>
      <c r="H1180" s="18"/>
      <c r="I1180" s="18"/>
    </row>
    <row r="1181" spans="1:9" s="4" customFormat="1" ht="12.75">
      <c r="A1181" s="3"/>
      <c r="B1181" s="19"/>
      <c r="C1181" s="3"/>
      <c r="D1181" s="18"/>
      <c r="E1181" s="18"/>
      <c r="F1181" s="18"/>
      <c r="G1181" s="18"/>
      <c r="H1181" s="18"/>
      <c r="I1181" s="18"/>
    </row>
    <row r="1182" spans="1:9" s="4" customFormat="1" ht="12.75">
      <c r="A1182" s="3"/>
      <c r="B1182" s="19"/>
      <c r="C1182" s="3"/>
      <c r="D1182" s="18"/>
      <c r="E1182" s="18"/>
      <c r="F1182" s="18"/>
      <c r="G1182" s="18"/>
      <c r="H1182" s="18"/>
      <c r="I1182" s="18"/>
    </row>
    <row r="1183" spans="1:9" s="4" customFormat="1" ht="12.75">
      <c r="A1183" s="3"/>
      <c r="B1183" s="19"/>
      <c r="C1183" s="3"/>
      <c r="D1183" s="18"/>
      <c r="E1183" s="18"/>
      <c r="F1183" s="18"/>
      <c r="G1183" s="18"/>
      <c r="H1183" s="18"/>
      <c r="I1183" s="18"/>
    </row>
    <row r="1184" spans="1:9" s="4" customFormat="1" ht="12.75">
      <c r="A1184" s="3"/>
      <c r="B1184" s="19"/>
      <c r="C1184" s="3"/>
      <c r="D1184" s="18"/>
      <c r="E1184" s="18"/>
      <c r="F1184" s="18"/>
      <c r="G1184" s="18"/>
      <c r="H1184" s="18"/>
      <c r="I1184" s="18"/>
    </row>
    <row r="1185" spans="1:9" s="4" customFormat="1" ht="12.75">
      <c r="A1185" s="3"/>
      <c r="B1185" s="19"/>
      <c r="C1185" s="3"/>
      <c r="D1185" s="18"/>
      <c r="E1185" s="18"/>
      <c r="F1185" s="18"/>
      <c r="G1185" s="18"/>
      <c r="H1185" s="18"/>
      <c r="I1185" s="18"/>
    </row>
    <row r="1186" spans="1:9" s="4" customFormat="1" ht="12.75">
      <c r="A1186" s="3"/>
      <c r="B1186" s="19"/>
      <c r="C1186" s="3"/>
      <c r="D1186" s="18"/>
      <c r="E1186" s="18"/>
      <c r="F1186" s="18"/>
      <c r="G1186" s="18"/>
      <c r="H1186" s="18"/>
      <c r="I1186" s="18"/>
    </row>
    <row r="1187" spans="1:9" s="4" customFormat="1" ht="12.75">
      <c r="A1187" s="3"/>
      <c r="B1187" s="19"/>
      <c r="C1187" s="3"/>
      <c r="D1187" s="18"/>
      <c r="E1187" s="18"/>
      <c r="F1187" s="18"/>
      <c r="G1187" s="18"/>
      <c r="H1187" s="18"/>
      <c r="I1187" s="18"/>
    </row>
    <row r="1188" spans="1:9" s="4" customFormat="1" ht="12.75">
      <c r="A1188" s="3"/>
      <c r="B1188" s="19"/>
      <c r="C1188" s="3"/>
      <c r="D1188" s="18"/>
      <c r="E1188" s="18"/>
      <c r="F1188" s="18"/>
      <c r="G1188" s="18"/>
      <c r="H1188" s="18"/>
      <c r="I1188" s="18"/>
    </row>
    <row r="1189" spans="1:9" s="4" customFormat="1" ht="12.75">
      <c r="A1189" s="3"/>
      <c r="B1189" s="19"/>
      <c r="C1189" s="3"/>
      <c r="D1189" s="18"/>
      <c r="E1189" s="18"/>
      <c r="F1189" s="18"/>
      <c r="G1189" s="18"/>
      <c r="H1189" s="18"/>
      <c r="I1189" s="18"/>
    </row>
    <row r="1190" spans="1:9" s="4" customFormat="1" ht="12.75">
      <c r="A1190" s="3"/>
      <c r="B1190" s="19"/>
      <c r="C1190" s="3"/>
      <c r="D1190" s="18"/>
      <c r="E1190" s="18"/>
      <c r="F1190" s="18"/>
      <c r="G1190" s="18"/>
      <c r="H1190" s="18"/>
      <c r="I1190" s="18"/>
    </row>
    <row r="1191" spans="1:9" s="4" customFormat="1" ht="12.75">
      <c r="A1191" s="3"/>
      <c r="B1191" s="19"/>
      <c r="C1191" s="3"/>
      <c r="D1191" s="18"/>
      <c r="E1191" s="18"/>
      <c r="F1191" s="18"/>
      <c r="G1191" s="18"/>
      <c r="H1191" s="18"/>
      <c r="I1191" s="18"/>
    </row>
    <row r="1192" spans="1:9" s="4" customFormat="1" ht="12.75">
      <c r="A1192" s="3"/>
      <c r="B1192" s="19"/>
      <c r="C1192" s="3"/>
      <c r="D1192" s="18"/>
      <c r="E1192" s="18"/>
      <c r="F1192" s="18"/>
      <c r="G1192" s="18"/>
      <c r="H1192" s="18"/>
      <c r="I1192" s="18"/>
    </row>
    <row r="1193" spans="1:9" s="4" customFormat="1" ht="12.75">
      <c r="A1193" s="3"/>
      <c r="B1193" s="19"/>
      <c r="C1193" s="3"/>
      <c r="D1193" s="18"/>
      <c r="E1193" s="18"/>
      <c r="F1193" s="18"/>
      <c r="G1193" s="18"/>
      <c r="H1193" s="18"/>
      <c r="I1193" s="18"/>
    </row>
    <row r="1194" spans="1:9" s="4" customFormat="1" ht="12.75">
      <c r="A1194" s="3"/>
      <c r="B1194" s="19"/>
      <c r="C1194" s="3"/>
      <c r="D1194" s="18"/>
      <c r="E1194" s="18"/>
      <c r="F1194" s="18"/>
      <c r="G1194" s="18"/>
      <c r="H1194" s="18"/>
      <c r="I1194" s="18"/>
    </row>
    <row r="1195" spans="1:9" s="4" customFormat="1" ht="12.75">
      <c r="A1195" s="3"/>
      <c r="B1195" s="19"/>
      <c r="C1195" s="3"/>
      <c r="D1195" s="18"/>
      <c r="E1195" s="18"/>
      <c r="F1195" s="18"/>
      <c r="G1195" s="18"/>
      <c r="H1195" s="18"/>
      <c r="I1195" s="18"/>
    </row>
    <row r="1196" spans="1:9" s="4" customFormat="1" ht="12.75">
      <c r="A1196" s="3"/>
      <c r="B1196" s="19"/>
      <c r="C1196" s="3"/>
      <c r="D1196" s="18"/>
      <c r="E1196" s="18"/>
      <c r="F1196" s="18"/>
      <c r="G1196" s="18"/>
      <c r="H1196" s="18"/>
      <c r="I1196" s="18"/>
    </row>
    <row r="1197" spans="1:9" s="4" customFormat="1" ht="12.75">
      <c r="A1197" s="3"/>
      <c r="B1197" s="19"/>
      <c r="C1197" s="3"/>
      <c r="D1197" s="18"/>
      <c r="E1197" s="18"/>
      <c r="F1197" s="18"/>
      <c r="G1197" s="18"/>
      <c r="H1197" s="18"/>
      <c r="I1197" s="18"/>
    </row>
    <row r="1198" spans="1:9" s="4" customFormat="1" ht="12.75">
      <c r="A1198" s="3"/>
      <c r="B1198" s="19"/>
      <c r="C1198" s="3"/>
      <c r="D1198" s="18"/>
      <c r="E1198" s="18"/>
      <c r="F1198" s="18"/>
      <c r="G1198" s="18"/>
      <c r="H1198" s="18"/>
      <c r="I1198" s="18"/>
    </row>
    <row r="1199" spans="1:9" s="4" customFormat="1" ht="12.75">
      <c r="A1199" s="3"/>
      <c r="B1199" s="19"/>
      <c r="C1199" s="3"/>
      <c r="D1199" s="18"/>
      <c r="E1199" s="18"/>
      <c r="F1199" s="18"/>
      <c r="G1199" s="18"/>
      <c r="H1199" s="18"/>
      <c r="I1199" s="18"/>
    </row>
    <row r="1200" spans="1:9" s="4" customFormat="1" ht="12.75">
      <c r="A1200" s="3"/>
      <c r="B1200" s="19"/>
      <c r="C1200" s="3"/>
      <c r="D1200" s="18"/>
      <c r="E1200" s="18"/>
      <c r="F1200" s="18"/>
      <c r="G1200" s="18"/>
      <c r="H1200" s="18"/>
      <c r="I1200" s="18"/>
    </row>
    <row r="1201" spans="1:9" s="4" customFormat="1" ht="12.75">
      <c r="A1201" s="3"/>
      <c r="B1201" s="19"/>
      <c r="C1201" s="3"/>
      <c r="D1201" s="18"/>
      <c r="E1201" s="18"/>
      <c r="F1201" s="18"/>
      <c r="G1201" s="18"/>
      <c r="H1201" s="18"/>
      <c r="I1201" s="18"/>
    </row>
    <row r="1202" spans="1:9" s="4" customFormat="1" ht="12.75">
      <c r="A1202" s="3"/>
      <c r="B1202" s="19"/>
      <c r="C1202" s="3"/>
      <c r="D1202" s="18"/>
      <c r="E1202" s="18"/>
      <c r="F1202" s="18"/>
      <c r="G1202" s="18"/>
      <c r="H1202" s="18"/>
      <c r="I1202" s="18"/>
    </row>
    <row r="1203" spans="1:9" s="4" customFormat="1" ht="12.75">
      <c r="A1203" s="3"/>
      <c r="B1203" s="19"/>
      <c r="C1203" s="3"/>
      <c r="D1203" s="18"/>
      <c r="E1203" s="18"/>
      <c r="F1203" s="18"/>
      <c r="G1203" s="18"/>
      <c r="H1203" s="18"/>
      <c r="I1203" s="18"/>
    </row>
    <row r="1204" spans="1:9" s="4" customFormat="1" ht="12.75">
      <c r="A1204" s="3"/>
      <c r="B1204" s="19"/>
      <c r="C1204" s="3"/>
      <c r="D1204" s="18"/>
      <c r="E1204" s="18"/>
      <c r="F1204" s="18"/>
      <c r="G1204" s="18"/>
      <c r="H1204" s="18"/>
      <c r="I1204" s="18"/>
    </row>
    <row r="1205" spans="1:9" s="4" customFormat="1" ht="12.75">
      <c r="A1205" s="3"/>
      <c r="B1205" s="19"/>
      <c r="C1205" s="3"/>
      <c r="D1205" s="18"/>
      <c r="E1205" s="18"/>
      <c r="F1205" s="18"/>
      <c r="G1205" s="18"/>
      <c r="H1205" s="18"/>
      <c r="I1205" s="18"/>
    </row>
    <row r="1206" spans="1:9" s="4" customFormat="1" ht="12.75">
      <c r="A1206" s="3"/>
      <c r="B1206" s="19"/>
      <c r="C1206" s="3"/>
      <c r="D1206" s="18"/>
      <c r="E1206" s="18"/>
      <c r="F1206" s="18"/>
      <c r="G1206" s="18"/>
      <c r="H1206" s="18"/>
      <c r="I1206" s="18"/>
    </row>
    <row r="1207" spans="1:9" s="4" customFormat="1" ht="12.75">
      <c r="A1207" s="3"/>
      <c r="B1207" s="19"/>
      <c r="C1207" s="3"/>
      <c r="D1207" s="18"/>
      <c r="E1207" s="18"/>
      <c r="F1207" s="18"/>
      <c r="G1207" s="18"/>
      <c r="H1207" s="18"/>
      <c r="I1207" s="18"/>
    </row>
    <row r="1208" spans="1:9" s="4" customFormat="1" ht="12.75">
      <c r="A1208" s="3"/>
      <c r="B1208" s="19"/>
      <c r="C1208" s="3"/>
      <c r="D1208" s="18"/>
      <c r="E1208" s="18"/>
      <c r="F1208" s="18"/>
      <c r="G1208" s="18"/>
      <c r="H1208" s="18"/>
      <c r="I1208" s="18"/>
    </row>
    <row r="1209" spans="1:9" s="4" customFormat="1" ht="12.75">
      <c r="A1209" s="3"/>
      <c r="B1209" s="19"/>
      <c r="C1209" s="3"/>
      <c r="D1209" s="18"/>
      <c r="E1209" s="18"/>
      <c r="F1209" s="18"/>
      <c r="G1209" s="18"/>
      <c r="H1209" s="18"/>
      <c r="I1209" s="18"/>
    </row>
    <row r="1210" spans="1:9" s="4" customFormat="1" ht="12.75">
      <c r="A1210" s="3"/>
      <c r="B1210" s="19"/>
      <c r="C1210" s="3"/>
      <c r="D1210" s="18"/>
      <c r="E1210" s="18"/>
      <c r="F1210" s="18"/>
      <c r="G1210" s="18"/>
      <c r="H1210" s="18"/>
      <c r="I1210" s="18"/>
    </row>
    <row r="1211" spans="1:9" s="4" customFormat="1" ht="12.75">
      <c r="A1211" s="3"/>
      <c r="B1211" s="19"/>
      <c r="C1211" s="3"/>
      <c r="D1211" s="18"/>
      <c r="E1211" s="18"/>
      <c r="F1211" s="18"/>
      <c r="G1211" s="18"/>
      <c r="H1211" s="18"/>
      <c r="I1211" s="18"/>
    </row>
    <row r="1212" spans="1:9" s="4" customFormat="1" ht="12.75">
      <c r="A1212" s="3"/>
      <c r="B1212" s="19"/>
      <c r="C1212" s="3"/>
      <c r="D1212" s="18"/>
      <c r="E1212" s="18"/>
      <c r="F1212" s="18"/>
      <c r="G1212" s="18"/>
      <c r="H1212" s="18"/>
      <c r="I1212" s="18"/>
    </row>
    <row r="1213" spans="1:9" s="4" customFormat="1" ht="12.75">
      <c r="A1213" s="3"/>
      <c r="B1213" s="19"/>
      <c r="C1213" s="3"/>
      <c r="D1213" s="18"/>
      <c r="E1213" s="18"/>
      <c r="F1213" s="18"/>
      <c r="G1213" s="18"/>
      <c r="H1213" s="18"/>
      <c r="I1213" s="18"/>
    </row>
    <row r="1214" spans="1:9" s="4" customFormat="1" ht="12.75">
      <c r="A1214" s="3"/>
      <c r="B1214" s="19"/>
      <c r="C1214" s="3"/>
      <c r="D1214" s="18"/>
      <c r="E1214" s="18"/>
      <c r="F1214" s="18"/>
      <c r="G1214" s="18"/>
      <c r="H1214" s="18"/>
      <c r="I1214" s="18"/>
    </row>
    <row r="1215" spans="1:9" s="4" customFormat="1" ht="12.75">
      <c r="A1215" s="3"/>
      <c r="B1215" s="19"/>
      <c r="C1215" s="3"/>
      <c r="D1215" s="18"/>
      <c r="E1215" s="18"/>
      <c r="F1215" s="18"/>
      <c r="G1215" s="18"/>
      <c r="H1215" s="18"/>
      <c r="I1215" s="18"/>
    </row>
    <row r="1216" spans="1:9" s="4" customFormat="1" ht="12.75">
      <c r="A1216" s="3"/>
      <c r="B1216" s="19"/>
      <c r="C1216" s="3"/>
      <c r="D1216" s="18"/>
      <c r="E1216" s="18"/>
      <c r="F1216" s="18"/>
      <c r="G1216" s="18"/>
      <c r="H1216" s="18"/>
      <c r="I1216" s="18"/>
    </row>
    <row r="1217" spans="1:9" s="4" customFormat="1" ht="12.75">
      <c r="A1217" s="3"/>
      <c r="B1217" s="19"/>
      <c r="C1217" s="3"/>
      <c r="D1217" s="18"/>
      <c r="E1217" s="18"/>
      <c r="F1217" s="18"/>
      <c r="G1217" s="18"/>
      <c r="H1217" s="18"/>
      <c r="I1217" s="18"/>
    </row>
    <row r="1218" spans="1:9" s="4" customFormat="1" ht="12.75">
      <c r="A1218" s="3"/>
      <c r="B1218" s="19"/>
      <c r="C1218" s="3"/>
      <c r="D1218" s="18"/>
      <c r="E1218" s="18"/>
      <c r="F1218" s="18"/>
      <c r="G1218" s="18"/>
      <c r="H1218" s="18"/>
      <c r="I1218" s="18"/>
    </row>
    <row r="1219" spans="1:9" s="4" customFormat="1" ht="12.75">
      <c r="A1219" s="3"/>
      <c r="B1219" s="19"/>
      <c r="C1219" s="3"/>
      <c r="D1219" s="18"/>
      <c r="E1219" s="18"/>
      <c r="F1219" s="18"/>
      <c r="G1219" s="18"/>
      <c r="H1219" s="18"/>
      <c r="I1219" s="18"/>
    </row>
    <row r="1220" spans="1:9" s="4" customFormat="1" ht="12.75">
      <c r="A1220" s="3"/>
      <c r="B1220" s="19"/>
      <c r="C1220" s="3"/>
      <c r="D1220" s="18"/>
      <c r="E1220" s="18"/>
      <c r="F1220" s="18"/>
      <c r="G1220" s="18"/>
      <c r="H1220" s="18"/>
      <c r="I1220" s="18"/>
    </row>
    <row r="1221" spans="1:9" s="4" customFormat="1" ht="12.75">
      <c r="A1221" s="3"/>
      <c r="B1221" s="19"/>
      <c r="C1221" s="3"/>
      <c r="D1221" s="18"/>
      <c r="E1221" s="18"/>
      <c r="F1221" s="18"/>
      <c r="G1221" s="18"/>
      <c r="H1221" s="18"/>
      <c r="I1221" s="18"/>
    </row>
    <row r="1222" spans="1:9" s="4" customFormat="1" ht="12.75">
      <c r="A1222" s="3"/>
      <c r="B1222" s="19"/>
      <c r="C1222" s="3"/>
      <c r="D1222" s="18"/>
      <c r="E1222" s="18"/>
      <c r="F1222" s="18"/>
      <c r="G1222" s="18"/>
      <c r="H1222" s="18"/>
      <c r="I1222" s="18"/>
    </row>
    <row r="1223" spans="1:9" s="4" customFormat="1" ht="12.75">
      <c r="A1223" s="3"/>
      <c r="B1223" s="19"/>
      <c r="C1223" s="3"/>
      <c r="D1223" s="18"/>
      <c r="E1223" s="18"/>
      <c r="F1223" s="18"/>
      <c r="G1223" s="18"/>
      <c r="H1223" s="18"/>
      <c r="I1223" s="18"/>
    </row>
    <row r="1224" spans="1:9" s="4" customFormat="1" ht="12.75">
      <c r="A1224" s="3"/>
      <c r="B1224" s="19"/>
      <c r="C1224" s="3"/>
      <c r="D1224" s="18"/>
      <c r="E1224" s="18"/>
      <c r="F1224" s="18"/>
      <c r="G1224" s="18"/>
      <c r="H1224" s="18"/>
      <c r="I1224" s="18"/>
    </row>
    <row r="1225" spans="1:9" s="4" customFormat="1" ht="12.75">
      <c r="A1225" s="3"/>
      <c r="B1225" s="19"/>
      <c r="C1225" s="3"/>
      <c r="D1225" s="18"/>
      <c r="E1225" s="18"/>
      <c r="F1225" s="18"/>
      <c r="G1225" s="18"/>
      <c r="H1225" s="18"/>
      <c r="I1225" s="18"/>
    </row>
    <row r="1226" spans="1:9" s="4" customFormat="1" ht="12.75">
      <c r="A1226" s="3"/>
      <c r="B1226" s="19"/>
      <c r="C1226" s="3"/>
      <c r="D1226" s="18"/>
      <c r="E1226" s="18"/>
      <c r="F1226" s="18"/>
      <c r="G1226" s="18"/>
      <c r="H1226" s="18"/>
      <c r="I1226" s="18"/>
    </row>
    <row r="1227" spans="1:9" s="4" customFormat="1" ht="12.75">
      <c r="A1227" s="3"/>
      <c r="B1227" s="19"/>
      <c r="C1227" s="3"/>
      <c r="D1227" s="18"/>
      <c r="E1227" s="18"/>
      <c r="F1227" s="18"/>
      <c r="G1227" s="18"/>
      <c r="H1227" s="18"/>
      <c r="I1227" s="18"/>
    </row>
    <row r="1228" spans="1:9" s="4" customFormat="1" ht="12.75">
      <c r="A1228" s="3"/>
      <c r="B1228" s="19"/>
      <c r="C1228" s="3"/>
      <c r="D1228" s="18"/>
      <c r="E1228" s="18"/>
      <c r="F1228" s="18"/>
      <c r="G1228" s="18"/>
      <c r="H1228" s="18"/>
      <c r="I1228" s="18"/>
    </row>
    <row r="1229" spans="1:9" s="4" customFormat="1" ht="12.75">
      <c r="A1229" s="3"/>
      <c r="B1229" s="19"/>
      <c r="C1229" s="3"/>
      <c r="D1229" s="18"/>
      <c r="E1229" s="18"/>
      <c r="F1229" s="18"/>
      <c r="G1229" s="18"/>
      <c r="H1229" s="18"/>
      <c r="I1229" s="18"/>
    </row>
    <row r="1230" spans="1:9" s="4" customFormat="1" ht="12.75">
      <c r="A1230" s="3"/>
      <c r="B1230" s="19"/>
      <c r="C1230" s="3"/>
      <c r="D1230" s="18"/>
      <c r="E1230" s="18"/>
      <c r="F1230" s="18"/>
      <c r="G1230" s="18"/>
      <c r="H1230" s="18"/>
      <c r="I1230" s="18"/>
    </row>
    <row r="1231" spans="1:9" s="4" customFormat="1" ht="12.75">
      <c r="A1231" s="3"/>
      <c r="B1231" s="19"/>
      <c r="C1231" s="3"/>
      <c r="D1231" s="18"/>
      <c r="E1231" s="18"/>
      <c r="F1231" s="18"/>
      <c r="G1231" s="18"/>
      <c r="H1231" s="18"/>
      <c r="I1231" s="18"/>
    </row>
    <row r="1232" spans="1:9" s="4" customFormat="1" ht="12.75">
      <c r="A1232" s="3"/>
      <c r="B1232" s="19"/>
      <c r="C1232" s="3"/>
      <c r="D1232" s="18"/>
      <c r="E1232" s="18"/>
      <c r="F1232" s="18"/>
      <c r="G1232" s="18"/>
      <c r="H1232" s="18"/>
      <c r="I1232" s="18"/>
    </row>
    <row r="1233" spans="1:9" s="4" customFormat="1" ht="12.75">
      <c r="A1233" s="3"/>
      <c r="B1233" s="19"/>
      <c r="C1233" s="3"/>
      <c r="D1233" s="18"/>
      <c r="E1233" s="18"/>
      <c r="F1233" s="18"/>
      <c r="G1233" s="18"/>
      <c r="H1233" s="18"/>
      <c r="I1233" s="18"/>
    </row>
    <row r="1234" spans="1:9" s="4" customFormat="1" ht="12.75">
      <c r="A1234" s="3"/>
      <c r="B1234" s="19"/>
      <c r="C1234" s="3"/>
      <c r="D1234" s="18"/>
      <c r="E1234" s="18"/>
      <c r="F1234" s="18"/>
      <c r="G1234" s="18"/>
      <c r="H1234" s="18"/>
      <c r="I1234" s="18"/>
    </row>
    <row r="1235" spans="1:9" s="4" customFormat="1" ht="12.75">
      <c r="A1235" s="3"/>
      <c r="B1235" s="19"/>
      <c r="C1235" s="3"/>
      <c r="D1235" s="18"/>
      <c r="E1235" s="18"/>
      <c r="F1235" s="18"/>
      <c r="G1235" s="18"/>
      <c r="H1235" s="18"/>
      <c r="I1235" s="18"/>
    </row>
    <row r="1236" spans="1:9" s="4" customFormat="1" ht="12.75">
      <c r="A1236" s="3"/>
      <c r="B1236" s="19"/>
      <c r="C1236" s="3"/>
      <c r="D1236" s="18"/>
      <c r="E1236" s="18"/>
      <c r="F1236" s="18"/>
      <c r="G1236" s="18"/>
      <c r="H1236" s="18"/>
      <c r="I1236" s="18"/>
    </row>
    <row r="1237" spans="1:9" s="4" customFormat="1" ht="12.75">
      <c r="A1237" s="3"/>
      <c r="B1237" s="19"/>
      <c r="C1237" s="3"/>
      <c r="D1237" s="18"/>
      <c r="E1237" s="18"/>
      <c r="F1237" s="18"/>
      <c r="G1237" s="18"/>
      <c r="H1237" s="18"/>
      <c r="I1237" s="18"/>
    </row>
    <row r="1238" spans="1:9" s="4" customFormat="1" ht="12.75">
      <c r="A1238" s="3"/>
      <c r="B1238" s="19"/>
      <c r="C1238" s="3"/>
      <c r="D1238" s="18"/>
      <c r="E1238" s="18"/>
      <c r="F1238" s="18"/>
      <c r="G1238" s="18"/>
      <c r="H1238" s="18"/>
      <c r="I1238" s="18"/>
    </row>
    <row r="1239" spans="1:9" s="4" customFormat="1" ht="12.75">
      <c r="A1239" s="3"/>
      <c r="B1239" s="19"/>
      <c r="C1239" s="3"/>
      <c r="D1239" s="18"/>
      <c r="E1239" s="18"/>
      <c r="F1239" s="18"/>
      <c r="G1239" s="18"/>
      <c r="H1239" s="18"/>
      <c r="I1239" s="18"/>
    </row>
    <row r="1240" spans="1:9" s="4" customFormat="1" ht="12.75">
      <c r="A1240" s="3"/>
      <c r="B1240" s="19"/>
      <c r="C1240" s="3"/>
      <c r="D1240" s="18"/>
      <c r="E1240" s="18"/>
      <c r="F1240" s="18"/>
      <c r="G1240" s="18"/>
      <c r="H1240" s="18"/>
      <c r="I1240" s="18"/>
    </row>
    <row r="1241" spans="1:9" s="4" customFormat="1" ht="12.75">
      <c r="A1241" s="3"/>
      <c r="B1241" s="19"/>
      <c r="C1241" s="3"/>
      <c r="D1241" s="18"/>
      <c r="E1241" s="18"/>
      <c r="F1241" s="18"/>
      <c r="G1241" s="18"/>
      <c r="H1241" s="18"/>
      <c r="I1241" s="18"/>
    </row>
    <row r="1242" spans="1:9" s="4" customFormat="1" ht="12.75">
      <c r="A1242" s="3"/>
      <c r="B1242" s="19"/>
      <c r="C1242" s="3"/>
      <c r="D1242" s="18"/>
      <c r="E1242" s="18"/>
      <c r="F1242" s="18"/>
      <c r="G1242" s="18"/>
      <c r="H1242" s="18"/>
      <c r="I1242" s="18"/>
    </row>
    <row r="1243" spans="1:9" s="4" customFormat="1" ht="12.75">
      <c r="A1243" s="3"/>
      <c r="B1243" s="19"/>
      <c r="C1243" s="3"/>
      <c r="D1243" s="18"/>
      <c r="E1243" s="18"/>
      <c r="F1243" s="18"/>
      <c r="G1243" s="18"/>
      <c r="H1243" s="18"/>
      <c r="I1243" s="18"/>
    </row>
    <row r="1244" spans="1:9" s="4" customFormat="1" ht="12.75">
      <c r="A1244" s="3"/>
      <c r="B1244" s="19"/>
      <c r="C1244" s="3"/>
      <c r="D1244" s="18"/>
      <c r="E1244" s="18"/>
      <c r="F1244" s="18"/>
      <c r="G1244" s="18"/>
      <c r="H1244" s="18"/>
      <c r="I1244" s="18"/>
    </row>
    <row r="1245" spans="1:9" s="4" customFormat="1" ht="12.75">
      <c r="A1245" s="3"/>
      <c r="B1245" s="19"/>
      <c r="C1245" s="3"/>
      <c r="D1245" s="18"/>
      <c r="E1245" s="18"/>
      <c r="F1245" s="18"/>
      <c r="G1245" s="18"/>
      <c r="H1245" s="18"/>
      <c r="I1245" s="18"/>
    </row>
    <row r="1246" spans="1:9" s="4" customFormat="1" ht="12.75">
      <c r="A1246" s="3"/>
      <c r="B1246" s="19"/>
      <c r="C1246" s="3"/>
      <c r="D1246" s="18"/>
      <c r="E1246" s="18"/>
      <c r="F1246" s="18"/>
      <c r="G1246" s="18"/>
      <c r="H1246" s="18"/>
      <c r="I1246" s="18"/>
    </row>
    <row r="1247" spans="1:9" s="4" customFormat="1" ht="12.75">
      <c r="A1247" s="3"/>
      <c r="B1247" s="19"/>
      <c r="C1247" s="3"/>
      <c r="D1247" s="18"/>
      <c r="E1247" s="18"/>
      <c r="F1247" s="18"/>
      <c r="G1247" s="18"/>
      <c r="H1247" s="18"/>
      <c r="I1247" s="18"/>
    </row>
    <row r="1248" spans="1:9" s="4" customFormat="1" ht="12.75">
      <c r="A1248" s="3"/>
      <c r="B1248" s="19"/>
      <c r="C1248" s="3"/>
      <c r="D1248" s="18"/>
      <c r="E1248" s="18"/>
      <c r="F1248" s="18"/>
      <c r="G1248" s="18"/>
      <c r="H1248" s="18"/>
      <c r="I1248" s="18"/>
    </row>
    <row r="1249" spans="1:9" s="4" customFormat="1" ht="12.75">
      <c r="A1249" s="3"/>
      <c r="B1249" s="19"/>
      <c r="C1249" s="3"/>
      <c r="D1249" s="18"/>
      <c r="E1249" s="18"/>
      <c r="F1249" s="18"/>
      <c r="G1249" s="18"/>
      <c r="H1249" s="18"/>
      <c r="I1249" s="18"/>
    </row>
    <row r="1250" spans="1:9" s="4" customFormat="1" ht="12.75">
      <c r="A1250" s="3"/>
      <c r="B1250" s="19"/>
      <c r="C1250" s="3"/>
      <c r="D1250" s="18"/>
      <c r="E1250" s="18"/>
      <c r="F1250" s="18"/>
      <c r="G1250" s="18"/>
      <c r="H1250" s="18"/>
      <c r="I1250" s="18"/>
    </row>
    <row r="1251" spans="1:9" s="4" customFormat="1" ht="12.75">
      <c r="A1251" s="3"/>
      <c r="B1251" s="19"/>
      <c r="C1251" s="3"/>
      <c r="D1251" s="18"/>
      <c r="E1251" s="18"/>
      <c r="F1251" s="18"/>
      <c r="G1251" s="18"/>
      <c r="H1251" s="18"/>
      <c r="I1251" s="18"/>
    </row>
    <row r="1252" spans="1:9" s="4" customFormat="1" ht="12.75">
      <c r="A1252" s="3"/>
      <c r="B1252" s="19"/>
      <c r="C1252" s="3"/>
      <c r="D1252" s="18"/>
      <c r="E1252" s="18"/>
      <c r="F1252" s="18"/>
      <c r="G1252" s="18"/>
      <c r="H1252" s="18"/>
      <c r="I1252" s="18"/>
    </row>
    <row r="1253" spans="1:9" s="4" customFormat="1" ht="12.75">
      <c r="A1253" s="3"/>
      <c r="B1253" s="19"/>
      <c r="C1253" s="3"/>
      <c r="D1253" s="18"/>
      <c r="E1253" s="18"/>
      <c r="F1253" s="18"/>
      <c r="G1253" s="18"/>
      <c r="H1253" s="18"/>
      <c r="I1253" s="18"/>
    </row>
    <row r="1254" spans="1:9" s="4" customFormat="1" ht="12.75">
      <c r="A1254" s="3"/>
      <c r="B1254" s="19"/>
      <c r="C1254" s="3"/>
      <c r="D1254" s="18"/>
      <c r="E1254" s="18"/>
      <c r="F1254" s="18"/>
      <c r="G1254" s="18"/>
      <c r="H1254" s="18"/>
      <c r="I1254" s="18"/>
    </row>
    <row r="1255" spans="1:9" s="4" customFormat="1" ht="12.75">
      <c r="A1255" s="3"/>
      <c r="B1255" s="19"/>
      <c r="C1255" s="3"/>
      <c r="D1255" s="18"/>
      <c r="E1255" s="18"/>
      <c r="F1255" s="18"/>
      <c r="G1255" s="18"/>
      <c r="H1255" s="18"/>
      <c r="I1255" s="18"/>
    </row>
    <row r="1256" spans="1:9" s="4" customFormat="1" ht="12.75">
      <c r="A1256" s="3"/>
      <c r="B1256" s="19"/>
      <c r="C1256" s="3"/>
      <c r="D1256" s="18"/>
      <c r="E1256" s="18"/>
      <c r="F1256" s="18"/>
      <c r="G1256" s="18"/>
      <c r="H1256" s="18"/>
      <c r="I1256" s="18"/>
    </row>
    <row r="1257" spans="1:9" s="4" customFormat="1" ht="12.75">
      <c r="A1257" s="3"/>
      <c r="B1257" s="19"/>
      <c r="C1257" s="3"/>
      <c r="D1257" s="18"/>
      <c r="E1257" s="18"/>
      <c r="F1257" s="18"/>
      <c r="G1257" s="18"/>
      <c r="H1257" s="18"/>
      <c r="I1257" s="18"/>
    </row>
    <row r="1258" spans="1:9" s="4" customFormat="1" ht="12.75">
      <c r="A1258" s="3"/>
      <c r="B1258" s="19"/>
      <c r="C1258" s="3"/>
      <c r="D1258" s="18"/>
      <c r="E1258" s="18"/>
      <c r="F1258" s="18"/>
      <c r="G1258" s="18"/>
      <c r="H1258" s="18"/>
      <c r="I1258" s="18"/>
    </row>
    <row r="1259" spans="1:9" s="4" customFormat="1" ht="12.75">
      <c r="A1259" s="3"/>
      <c r="B1259" s="19"/>
      <c r="C1259" s="3"/>
      <c r="D1259" s="18"/>
      <c r="E1259" s="18"/>
      <c r="F1259" s="18"/>
      <c r="G1259" s="18"/>
      <c r="H1259" s="18"/>
      <c r="I1259" s="18"/>
    </row>
    <row r="1260" spans="1:9" s="4" customFormat="1" ht="12.75">
      <c r="A1260" s="3"/>
      <c r="B1260" s="19"/>
      <c r="C1260" s="3"/>
      <c r="D1260" s="18"/>
      <c r="E1260" s="18"/>
      <c r="F1260" s="18"/>
      <c r="G1260" s="18"/>
      <c r="H1260" s="18"/>
      <c r="I1260" s="18"/>
    </row>
    <row r="1261" spans="1:9" s="4" customFormat="1" ht="12.75">
      <c r="A1261" s="3"/>
      <c r="B1261" s="19"/>
      <c r="C1261" s="3"/>
      <c r="D1261" s="18"/>
      <c r="E1261" s="18"/>
      <c r="F1261" s="18"/>
      <c r="G1261" s="18"/>
      <c r="H1261" s="18"/>
      <c r="I1261" s="18"/>
    </row>
    <row r="1262" spans="1:9" s="4" customFormat="1" ht="12.75">
      <c r="A1262" s="3"/>
      <c r="B1262" s="19"/>
      <c r="C1262" s="3"/>
      <c r="D1262" s="18"/>
      <c r="E1262" s="18"/>
      <c r="F1262" s="18"/>
      <c r="G1262" s="18"/>
      <c r="H1262" s="18"/>
      <c r="I1262" s="18"/>
    </row>
    <row r="1263" spans="1:9" s="4" customFormat="1" ht="12.75">
      <c r="A1263" s="3"/>
      <c r="B1263" s="19"/>
      <c r="C1263" s="3"/>
      <c r="D1263" s="18"/>
      <c r="E1263" s="18"/>
      <c r="F1263" s="18"/>
      <c r="G1263" s="18"/>
      <c r="H1263" s="18"/>
      <c r="I1263" s="18"/>
    </row>
    <row r="1264" spans="1:9" s="4" customFormat="1" ht="12.75">
      <c r="A1264" s="3"/>
      <c r="B1264" s="19"/>
      <c r="C1264" s="3"/>
      <c r="D1264" s="18"/>
      <c r="E1264" s="18"/>
      <c r="F1264" s="18"/>
      <c r="G1264" s="18"/>
      <c r="H1264" s="18"/>
      <c r="I1264" s="18"/>
    </row>
    <row r="1265" spans="1:9" s="4" customFormat="1" ht="12.75">
      <c r="A1265" s="3"/>
      <c r="B1265" s="19"/>
      <c r="C1265" s="3"/>
      <c r="D1265" s="18"/>
      <c r="E1265" s="18"/>
      <c r="F1265" s="18"/>
      <c r="G1265" s="18"/>
      <c r="H1265" s="18"/>
      <c r="I1265" s="18"/>
    </row>
    <row r="1266" spans="1:9" s="4" customFormat="1" ht="12.75">
      <c r="A1266" s="3"/>
      <c r="B1266" s="19"/>
      <c r="C1266" s="3"/>
      <c r="D1266" s="18"/>
      <c r="E1266" s="18"/>
      <c r="F1266" s="18"/>
      <c r="G1266" s="18"/>
      <c r="H1266" s="18"/>
      <c r="I1266" s="18"/>
    </row>
    <row r="1267" spans="1:9" s="4" customFormat="1" ht="12.75">
      <c r="A1267" s="3"/>
      <c r="B1267" s="19"/>
      <c r="C1267" s="3"/>
      <c r="D1267" s="18"/>
      <c r="E1267" s="18"/>
      <c r="F1267" s="18"/>
      <c r="G1267" s="18"/>
      <c r="H1267" s="18"/>
      <c r="I1267" s="18"/>
    </row>
    <row r="1268" spans="1:9" s="4" customFormat="1" ht="12.75">
      <c r="A1268" s="3"/>
      <c r="B1268" s="19"/>
      <c r="C1268" s="3"/>
      <c r="D1268" s="18"/>
      <c r="E1268" s="18"/>
      <c r="F1268" s="18"/>
      <c r="G1268" s="18"/>
      <c r="H1268" s="18"/>
      <c r="I1268" s="18"/>
    </row>
    <row r="1269" spans="1:9" s="4" customFormat="1" ht="12.75">
      <c r="A1269" s="3"/>
      <c r="B1269" s="19"/>
      <c r="C1269" s="3"/>
      <c r="D1269" s="18"/>
      <c r="E1269" s="18"/>
      <c r="F1269" s="18"/>
      <c r="G1269" s="18"/>
      <c r="H1269" s="18"/>
      <c r="I1269" s="18"/>
    </row>
    <row r="1270" spans="1:9" s="4" customFormat="1" ht="12.75">
      <c r="A1270" s="3"/>
      <c r="B1270" s="19"/>
      <c r="C1270" s="3"/>
      <c r="D1270" s="18"/>
      <c r="E1270" s="18"/>
      <c r="F1270" s="18"/>
      <c r="G1270" s="18"/>
      <c r="H1270" s="18"/>
      <c r="I1270" s="18"/>
    </row>
    <row r="1271" spans="1:9" s="4" customFormat="1" ht="12.75">
      <c r="A1271" s="3"/>
      <c r="B1271" s="19"/>
      <c r="C1271" s="3"/>
      <c r="D1271" s="18"/>
      <c r="E1271" s="18"/>
      <c r="F1271" s="18"/>
      <c r="G1271" s="18"/>
      <c r="H1271" s="18"/>
      <c r="I1271" s="18"/>
    </row>
    <row r="1272" spans="1:9" s="4" customFormat="1" ht="12.75">
      <c r="A1272" s="3"/>
      <c r="B1272" s="19"/>
      <c r="C1272" s="3"/>
      <c r="D1272" s="18"/>
      <c r="E1272" s="18"/>
      <c r="F1272" s="18"/>
      <c r="G1272" s="18"/>
      <c r="H1272" s="18"/>
      <c r="I1272" s="18"/>
    </row>
    <row r="1273" spans="1:9" s="4" customFormat="1" ht="12.75">
      <c r="A1273" s="3"/>
      <c r="B1273" s="19"/>
      <c r="C1273" s="3"/>
      <c r="D1273" s="18"/>
      <c r="E1273" s="18"/>
      <c r="F1273" s="18"/>
      <c r="G1273" s="18"/>
      <c r="H1273" s="18"/>
      <c r="I1273" s="18"/>
    </row>
    <row r="1274" spans="1:9" s="4" customFormat="1" ht="12.75">
      <c r="A1274" s="3"/>
      <c r="B1274" s="19"/>
      <c r="C1274" s="3"/>
      <c r="D1274" s="18"/>
      <c r="E1274" s="18"/>
      <c r="F1274" s="18"/>
      <c r="G1274" s="18"/>
      <c r="H1274" s="18"/>
      <c r="I1274" s="18"/>
    </row>
    <row r="1275" spans="1:9" s="4" customFormat="1" ht="12.75">
      <c r="A1275" s="3"/>
      <c r="B1275" s="19"/>
      <c r="C1275" s="3"/>
      <c r="D1275" s="18"/>
      <c r="E1275" s="18"/>
      <c r="F1275" s="18"/>
      <c r="G1275" s="18"/>
      <c r="H1275" s="18"/>
      <c r="I1275" s="18"/>
    </row>
    <row r="1276" spans="1:9" s="4" customFormat="1" ht="12.75">
      <c r="A1276" s="3"/>
      <c r="B1276" s="19"/>
      <c r="C1276" s="3"/>
      <c r="D1276" s="18"/>
      <c r="E1276" s="18"/>
      <c r="F1276" s="18"/>
      <c r="G1276" s="18"/>
      <c r="H1276" s="18"/>
      <c r="I1276" s="18"/>
    </row>
    <row r="1277" spans="1:9" s="4" customFormat="1" ht="12.75">
      <c r="A1277" s="3"/>
      <c r="B1277" s="19"/>
      <c r="C1277" s="3"/>
      <c r="D1277" s="18"/>
      <c r="E1277" s="18"/>
      <c r="F1277" s="18"/>
      <c r="G1277" s="18"/>
      <c r="H1277" s="18"/>
      <c r="I1277" s="18"/>
    </row>
    <row r="1278" spans="1:9" s="4" customFormat="1" ht="12.75">
      <c r="A1278" s="3"/>
      <c r="B1278" s="19"/>
      <c r="C1278" s="3"/>
      <c r="D1278" s="18"/>
      <c r="E1278" s="18"/>
      <c r="F1278" s="18"/>
      <c r="G1278" s="18"/>
      <c r="H1278" s="18"/>
      <c r="I1278" s="18"/>
    </row>
    <row r="1279" spans="1:9" s="4" customFormat="1" ht="12.75">
      <c r="A1279" s="3"/>
      <c r="B1279" s="19"/>
      <c r="C1279" s="3"/>
      <c r="D1279" s="18"/>
      <c r="E1279" s="18"/>
      <c r="F1279" s="18"/>
      <c r="G1279" s="18"/>
      <c r="H1279" s="18"/>
      <c r="I1279" s="18"/>
    </row>
    <row r="1280" spans="1:9" s="4" customFormat="1" ht="12.75">
      <c r="A1280" s="3"/>
      <c r="B1280" s="19"/>
      <c r="C1280" s="3"/>
      <c r="D1280" s="18"/>
      <c r="E1280" s="18"/>
      <c r="F1280" s="18"/>
      <c r="G1280" s="18"/>
      <c r="H1280" s="18"/>
      <c r="I1280" s="18"/>
    </row>
    <row r="1281" spans="1:9" s="4" customFormat="1" ht="12.75">
      <c r="A1281" s="3"/>
      <c r="B1281" s="19"/>
      <c r="C1281" s="3"/>
      <c r="D1281" s="18"/>
      <c r="E1281" s="18"/>
      <c r="F1281" s="18"/>
      <c r="G1281" s="18"/>
      <c r="H1281" s="18"/>
      <c r="I1281" s="18"/>
    </row>
    <row r="1282" spans="1:9" s="4" customFormat="1" ht="12.75">
      <c r="A1282" s="3"/>
      <c r="B1282" s="19"/>
      <c r="C1282" s="3"/>
      <c r="D1282" s="18"/>
      <c r="E1282" s="18"/>
      <c r="F1282" s="18"/>
      <c r="G1282" s="18"/>
      <c r="H1282" s="18"/>
      <c r="I1282" s="18"/>
    </row>
    <row r="1283" spans="1:9" s="4" customFormat="1" ht="12.75">
      <c r="A1283" s="3"/>
      <c r="B1283" s="19"/>
      <c r="C1283" s="3"/>
      <c r="D1283" s="18"/>
      <c r="E1283" s="18"/>
      <c r="F1283" s="18"/>
      <c r="G1283" s="18"/>
      <c r="H1283" s="18"/>
      <c r="I1283" s="18"/>
    </row>
    <row r="1284" spans="1:9" s="4" customFormat="1" ht="12.75">
      <c r="A1284" s="3"/>
      <c r="B1284" s="19"/>
      <c r="C1284" s="3"/>
      <c r="D1284" s="18"/>
      <c r="E1284" s="18"/>
      <c r="F1284" s="18"/>
      <c r="G1284" s="18"/>
      <c r="H1284" s="18"/>
      <c r="I1284" s="18"/>
    </row>
    <row r="1285" spans="1:9" s="4" customFormat="1" ht="12.75">
      <c r="A1285" s="3"/>
      <c r="B1285" s="19"/>
      <c r="C1285" s="3"/>
      <c r="D1285" s="18"/>
      <c r="E1285" s="18"/>
      <c r="F1285" s="18"/>
      <c r="G1285" s="18"/>
      <c r="H1285" s="18"/>
      <c r="I1285" s="18"/>
    </row>
    <row r="1286" spans="1:9" s="4" customFormat="1" ht="12.75">
      <c r="A1286" s="3"/>
      <c r="B1286" s="19"/>
      <c r="C1286" s="3"/>
      <c r="D1286" s="18"/>
      <c r="E1286" s="18"/>
      <c r="F1286" s="18"/>
      <c r="G1286" s="18"/>
      <c r="H1286" s="18"/>
      <c r="I1286" s="18"/>
    </row>
    <row r="1287" spans="1:9" s="4" customFormat="1" ht="12.75">
      <c r="A1287" s="3"/>
      <c r="B1287" s="19"/>
      <c r="C1287" s="3"/>
      <c r="D1287" s="18"/>
      <c r="E1287" s="18"/>
      <c r="F1287" s="18"/>
      <c r="G1287" s="18"/>
      <c r="H1287" s="18"/>
      <c r="I1287" s="18"/>
    </row>
    <row r="1288" spans="1:9" s="4" customFormat="1" ht="12.75">
      <c r="A1288" s="3"/>
      <c r="B1288" s="19"/>
      <c r="C1288" s="3"/>
      <c r="D1288" s="18"/>
      <c r="E1288" s="18"/>
      <c r="F1288" s="18"/>
      <c r="G1288" s="18"/>
      <c r="H1288" s="18"/>
      <c r="I1288" s="18"/>
    </row>
    <row r="1289" spans="1:9" s="4" customFormat="1" ht="12.75">
      <c r="A1289" s="3"/>
      <c r="B1289" s="19"/>
      <c r="C1289" s="3"/>
      <c r="D1289" s="18"/>
      <c r="E1289" s="18"/>
      <c r="F1289" s="18"/>
      <c r="G1289" s="18"/>
      <c r="H1289" s="18"/>
      <c r="I1289" s="18"/>
    </row>
    <row r="1290" spans="1:9" s="4" customFormat="1" ht="12.75">
      <c r="A1290" s="3"/>
      <c r="B1290" s="19"/>
      <c r="C1290" s="3"/>
      <c r="D1290" s="18"/>
      <c r="E1290" s="18"/>
      <c r="F1290" s="18"/>
      <c r="G1290" s="18"/>
      <c r="H1290" s="18"/>
      <c r="I1290" s="18"/>
    </row>
    <row r="1291" spans="1:9" s="4" customFormat="1" ht="12.75">
      <c r="A1291" s="3"/>
      <c r="B1291" s="19"/>
      <c r="C1291" s="3"/>
      <c r="D1291" s="18"/>
      <c r="E1291" s="18"/>
      <c r="F1291" s="18"/>
      <c r="G1291" s="18"/>
      <c r="H1291" s="18"/>
      <c r="I1291" s="18"/>
    </row>
    <row r="1292" spans="1:9" s="4" customFormat="1" ht="12.75">
      <c r="A1292" s="3"/>
      <c r="B1292" s="19"/>
      <c r="C1292" s="3"/>
      <c r="D1292" s="18"/>
      <c r="E1292" s="18"/>
      <c r="F1292" s="18"/>
      <c r="G1292" s="18"/>
      <c r="H1292" s="18"/>
      <c r="I1292" s="18"/>
    </row>
    <row r="1293" spans="1:9" s="4" customFormat="1" ht="12.75">
      <c r="A1293" s="3"/>
      <c r="B1293" s="19"/>
      <c r="C1293" s="3"/>
      <c r="D1293" s="18"/>
      <c r="E1293" s="18"/>
      <c r="F1293" s="18"/>
      <c r="G1293" s="18"/>
      <c r="H1293" s="18"/>
      <c r="I1293" s="18"/>
    </row>
    <row r="1294" spans="1:9" s="4" customFormat="1" ht="12.75">
      <c r="A1294" s="3"/>
      <c r="B1294" s="19"/>
      <c r="C1294" s="3"/>
      <c r="D1294" s="18"/>
      <c r="E1294" s="18"/>
      <c r="F1294" s="18"/>
      <c r="G1294" s="18"/>
      <c r="H1294" s="18"/>
      <c r="I1294" s="18"/>
    </row>
    <row r="1295" spans="1:9" s="4" customFormat="1" ht="12.75">
      <c r="A1295" s="3"/>
      <c r="B1295" s="19"/>
      <c r="C1295" s="3"/>
      <c r="D1295" s="18"/>
      <c r="E1295" s="18"/>
      <c r="F1295" s="18"/>
      <c r="G1295" s="18"/>
      <c r="H1295" s="18"/>
      <c r="I1295" s="18"/>
    </row>
    <row r="1296" spans="1:9" s="4" customFormat="1" ht="12.75">
      <c r="A1296" s="3"/>
      <c r="B1296" s="19"/>
      <c r="C1296" s="3"/>
      <c r="D1296" s="18"/>
      <c r="E1296" s="18"/>
      <c r="F1296" s="18"/>
      <c r="G1296" s="18"/>
      <c r="H1296" s="18"/>
      <c r="I1296" s="18"/>
    </row>
    <row r="1297" spans="1:9" s="4" customFormat="1" ht="12.75">
      <c r="A1297" s="3"/>
      <c r="B1297" s="19"/>
      <c r="C1297" s="3"/>
      <c r="D1297" s="18"/>
      <c r="E1297" s="18"/>
      <c r="F1297" s="18"/>
      <c r="G1297" s="18"/>
      <c r="H1297" s="18"/>
      <c r="I1297" s="18"/>
    </row>
    <row r="1298" spans="1:9" s="4" customFormat="1" ht="12.75">
      <c r="A1298" s="3"/>
      <c r="B1298" s="19"/>
      <c r="C1298" s="3"/>
      <c r="D1298" s="18"/>
      <c r="E1298" s="18"/>
      <c r="F1298" s="18"/>
      <c r="G1298" s="18"/>
      <c r="H1298" s="18"/>
      <c r="I1298" s="18"/>
    </row>
    <row r="1299" spans="1:9" s="4" customFormat="1" ht="12.75">
      <c r="A1299" s="3"/>
      <c r="B1299" s="19"/>
      <c r="C1299" s="3"/>
      <c r="D1299" s="18"/>
      <c r="E1299" s="18"/>
      <c r="F1299" s="18"/>
      <c r="G1299" s="18"/>
      <c r="H1299" s="18"/>
      <c r="I1299" s="18"/>
    </row>
    <row r="1300" spans="1:9" s="4" customFormat="1" ht="12.75">
      <c r="A1300" s="3"/>
      <c r="B1300" s="19"/>
      <c r="C1300" s="3"/>
      <c r="D1300" s="18"/>
      <c r="E1300" s="18"/>
      <c r="F1300" s="18"/>
      <c r="G1300" s="18"/>
      <c r="H1300" s="18"/>
      <c r="I1300" s="18"/>
    </row>
    <row r="1301" spans="1:9" s="4" customFormat="1" ht="12.75">
      <c r="A1301" s="3"/>
      <c r="B1301" s="19"/>
      <c r="C1301" s="3"/>
      <c r="D1301" s="18"/>
      <c r="E1301" s="18"/>
      <c r="F1301" s="18"/>
      <c r="G1301" s="18"/>
      <c r="H1301" s="18"/>
      <c r="I1301" s="18"/>
    </row>
    <row r="1302" spans="1:9" s="4" customFormat="1" ht="12.75">
      <c r="A1302" s="3"/>
      <c r="B1302" s="19"/>
      <c r="C1302" s="3"/>
      <c r="D1302" s="18"/>
      <c r="E1302" s="18"/>
      <c r="F1302" s="18"/>
      <c r="G1302" s="18"/>
      <c r="H1302" s="18"/>
      <c r="I1302" s="18"/>
    </row>
    <row r="1303" spans="1:9" s="4" customFormat="1" ht="12.75">
      <c r="A1303" s="3"/>
      <c r="B1303" s="19"/>
      <c r="C1303" s="3"/>
      <c r="D1303" s="18"/>
      <c r="E1303" s="18"/>
      <c r="F1303" s="18"/>
      <c r="G1303" s="18"/>
      <c r="H1303" s="18"/>
      <c r="I1303" s="18"/>
    </row>
    <row r="1304" spans="1:9" s="4" customFormat="1" ht="12.75">
      <c r="A1304" s="3"/>
      <c r="B1304" s="19"/>
      <c r="C1304" s="3"/>
      <c r="D1304" s="18"/>
      <c r="E1304" s="18"/>
      <c r="F1304" s="18"/>
      <c r="G1304" s="18"/>
      <c r="H1304" s="18"/>
      <c r="I1304" s="18"/>
    </row>
    <row r="1305" spans="1:9" s="4" customFormat="1" ht="12.75">
      <c r="A1305" s="3"/>
      <c r="B1305" s="19"/>
      <c r="C1305" s="3"/>
      <c r="D1305" s="18"/>
      <c r="E1305" s="18"/>
      <c r="F1305" s="18"/>
      <c r="G1305" s="18"/>
      <c r="H1305" s="18"/>
      <c r="I1305" s="18"/>
    </row>
    <row r="1306" spans="1:9" s="4" customFormat="1" ht="12.75">
      <c r="A1306" s="3"/>
      <c r="B1306" s="19"/>
      <c r="C1306" s="3"/>
      <c r="D1306" s="18"/>
      <c r="E1306" s="18"/>
      <c r="F1306" s="18"/>
      <c r="G1306" s="18"/>
      <c r="H1306" s="18"/>
      <c r="I1306" s="18"/>
    </row>
    <row r="1307" spans="1:9" s="4" customFormat="1" ht="12.75">
      <c r="A1307" s="3"/>
      <c r="B1307" s="19"/>
      <c r="C1307" s="3"/>
      <c r="D1307" s="18"/>
      <c r="E1307" s="18"/>
      <c r="F1307" s="18"/>
      <c r="G1307" s="18"/>
      <c r="H1307" s="18"/>
      <c r="I1307" s="18"/>
    </row>
    <row r="1308" spans="1:9" s="4" customFormat="1" ht="12.75">
      <c r="A1308" s="3"/>
      <c r="B1308" s="19"/>
      <c r="C1308" s="3"/>
      <c r="D1308" s="18"/>
      <c r="E1308" s="18"/>
      <c r="F1308" s="18"/>
      <c r="G1308" s="18"/>
      <c r="H1308" s="18"/>
      <c r="I1308" s="18"/>
    </row>
    <row r="1309" spans="1:9" s="4" customFormat="1" ht="12.75">
      <c r="A1309" s="3"/>
      <c r="B1309" s="19"/>
      <c r="C1309" s="3"/>
      <c r="D1309" s="18"/>
      <c r="E1309" s="18"/>
      <c r="F1309" s="18"/>
      <c r="G1309" s="18"/>
      <c r="H1309" s="18"/>
      <c r="I1309" s="18"/>
    </row>
    <row r="1310" spans="1:9" s="4" customFormat="1" ht="12.75">
      <c r="A1310" s="3"/>
      <c r="B1310" s="19"/>
      <c r="C1310" s="3"/>
      <c r="D1310" s="18"/>
      <c r="E1310" s="18"/>
      <c r="F1310" s="18"/>
      <c r="G1310" s="18"/>
      <c r="H1310" s="18"/>
      <c r="I1310" s="18"/>
    </row>
    <row r="1311" spans="1:9" s="4" customFormat="1" ht="12.75">
      <c r="A1311" s="3"/>
      <c r="B1311" s="19"/>
      <c r="C1311" s="3"/>
      <c r="D1311" s="18"/>
      <c r="E1311" s="18"/>
      <c r="F1311" s="18"/>
      <c r="G1311" s="18"/>
      <c r="H1311" s="18"/>
      <c r="I1311" s="18"/>
    </row>
    <row r="1312" spans="1:9" s="4" customFormat="1" ht="12.75">
      <c r="A1312" s="3"/>
      <c r="B1312" s="19"/>
      <c r="C1312" s="3"/>
      <c r="D1312" s="18"/>
      <c r="E1312" s="18"/>
      <c r="F1312" s="18"/>
      <c r="G1312" s="18"/>
      <c r="H1312" s="18"/>
      <c r="I1312" s="18"/>
    </row>
    <row r="1313" spans="1:9" s="4" customFormat="1" ht="12.75">
      <c r="A1313" s="3"/>
      <c r="B1313" s="19"/>
      <c r="C1313" s="3"/>
      <c r="D1313" s="18"/>
      <c r="E1313" s="18"/>
      <c r="F1313" s="18"/>
      <c r="G1313" s="18"/>
      <c r="H1313" s="18"/>
      <c r="I1313" s="18"/>
    </row>
    <row r="1314" spans="1:9" s="4" customFormat="1" ht="12.75">
      <c r="A1314" s="3"/>
      <c r="B1314" s="19"/>
      <c r="C1314" s="3"/>
      <c r="D1314" s="18"/>
      <c r="E1314" s="18"/>
      <c r="F1314" s="18"/>
      <c r="G1314" s="18"/>
      <c r="H1314" s="18"/>
      <c r="I1314" s="18"/>
    </row>
    <row r="1315" spans="1:9" s="4" customFormat="1" ht="12.75">
      <c r="A1315" s="3"/>
      <c r="B1315" s="19"/>
      <c r="C1315" s="3"/>
      <c r="D1315" s="18"/>
      <c r="E1315" s="18"/>
      <c r="F1315" s="18"/>
      <c r="G1315" s="18"/>
      <c r="H1315" s="18"/>
      <c r="I1315" s="18"/>
    </row>
    <row r="1316" spans="1:9" s="4" customFormat="1" ht="12.75">
      <c r="A1316" s="3"/>
      <c r="B1316" s="19"/>
      <c r="C1316" s="3"/>
      <c r="D1316" s="18"/>
      <c r="E1316" s="18"/>
      <c r="F1316" s="18"/>
      <c r="G1316" s="18"/>
      <c r="H1316" s="18"/>
      <c r="I1316" s="18"/>
    </row>
    <row r="1317" spans="1:9" s="4" customFormat="1" ht="12.75">
      <c r="A1317" s="3"/>
      <c r="B1317" s="19"/>
      <c r="C1317" s="3"/>
      <c r="D1317" s="18"/>
      <c r="E1317" s="18"/>
      <c r="F1317" s="18"/>
      <c r="G1317" s="18"/>
      <c r="H1317" s="18"/>
      <c r="I1317" s="18"/>
    </row>
    <row r="1318" spans="1:9" s="4" customFormat="1" ht="12.75">
      <c r="A1318" s="3"/>
      <c r="B1318" s="19"/>
      <c r="C1318" s="3"/>
      <c r="D1318" s="18"/>
      <c r="E1318" s="18"/>
      <c r="F1318" s="18"/>
      <c r="G1318" s="18"/>
      <c r="H1318" s="18"/>
      <c r="I1318" s="18"/>
    </row>
    <row r="1319" spans="1:9" s="4" customFormat="1" ht="12.75">
      <c r="A1319" s="3"/>
      <c r="B1319" s="19"/>
      <c r="C1319" s="3"/>
      <c r="D1319" s="18"/>
      <c r="E1319" s="18"/>
      <c r="F1319" s="18"/>
      <c r="G1319" s="18"/>
      <c r="H1319" s="18"/>
      <c r="I1319" s="18"/>
    </row>
    <row r="1320" spans="1:9" s="4" customFormat="1" ht="12.75">
      <c r="A1320" s="3"/>
      <c r="B1320" s="19"/>
      <c r="C1320" s="3"/>
      <c r="D1320" s="18"/>
      <c r="E1320" s="18"/>
      <c r="F1320" s="18"/>
      <c r="G1320" s="18"/>
      <c r="H1320" s="18"/>
      <c r="I1320" s="18"/>
    </row>
    <row r="1321" spans="1:9" s="4" customFormat="1" ht="12.75">
      <c r="A1321" s="3"/>
      <c r="B1321" s="19"/>
      <c r="C1321" s="3"/>
      <c r="D1321" s="18"/>
      <c r="E1321" s="18"/>
      <c r="F1321" s="18"/>
      <c r="G1321" s="18"/>
      <c r="H1321" s="18"/>
      <c r="I1321" s="18"/>
    </row>
    <row r="1322" spans="1:9" s="4" customFormat="1" ht="12.75">
      <c r="A1322" s="3"/>
      <c r="B1322" s="19"/>
      <c r="C1322" s="3"/>
      <c r="D1322" s="18"/>
      <c r="E1322" s="18"/>
      <c r="F1322" s="18"/>
      <c r="G1322" s="18"/>
      <c r="H1322" s="18"/>
      <c r="I1322" s="18"/>
    </row>
    <row r="1323" spans="1:9" s="4" customFormat="1" ht="12.75">
      <c r="A1323" s="3"/>
      <c r="B1323" s="19"/>
      <c r="C1323" s="3"/>
      <c r="D1323" s="18"/>
      <c r="E1323" s="18"/>
      <c r="F1323" s="18"/>
      <c r="G1323" s="18"/>
      <c r="H1323" s="18"/>
      <c r="I1323" s="18"/>
    </row>
    <row r="1324" spans="1:9" s="4" customFormat="1" ht="12.75">
      <c r="A1324" s="3"/>
      <c r="B1324" s="19"/>
      <c r="C1324" s="3"/>
      <c r="D1324" s="18"/>
      <c r="E1324" s="18"/>
      <c r="F1324" s="18"/>
      <c r="G1324" s="18"/>
      <c r="H1324" s="18"/>
      <c r="I1324" s="18"/>
    </row>
    <row r="1325" spans="1:9" s="4" customFormat="1" ht="12.75">
      <c r="A1325" s="3"/>
      <c r="B1325" s="19"/>
      <c r="C1325" s="3"/>
      <c r="D1325" s="18"/>
      <c r="E1325" s="18"/>
      <c r="F1325" s="18"/>
      <c r="G1325" s="18"/>
      <c r="H1325" s="18"/>
      <c r="I1325" s="18"/>
    </row>
    <row r="1326" spans="1:9" s="4" customFormat="1" ht="12.75">
      <c r="A1326" s="3"/>
      <c r="B1326" s="19"/>
      <c r="C1326" s="3"/>
      <c r="D1326" s="18"/>
      <c r="E1326" s="18"/>
      <c r="F1326" s="18"/>
      <c r="G1326" s="18"/>
      <c r="H1326" s="18"/>
      <c r="I1326" s="18"/>
    </row>
    <row r="1327" spans="1:9" s="4" customFormat="1" ht="12.75">
      <c r="A1327" s="3"/>
      <c r="B1327" s="19"/>
      <c r="C1327" s="3"/>
      <c r="D1327" s="18"/>
      <c r="E1327" s="18"/>
      <c r="F1327" s="18"/>
      <c r="G1327" s="18"/>
      <c r="H1327" s="18"/>
      <c r="I1327" s="18"/>
    </row>
    <row r="1328" spans="1:9" s="4" customFormat="1" ht="12.75">
      <c r="A1328" s="3"/>
      <c r="B1328" s="19"/>
      <c r="C1328" s="3"/>
      <c r="D1328" s="18"/>
      <c r="E1328" s="18"/>
      <c r="F1328" s="18"/>
      <c r="G1328" s="18"/>
      <c r="H1328" s="18"/>
      <c r="I1328" s="18"/>
    </row>
    <row r="1329" spans="1:9" s="4" customFormat="1" ht="12.75">
      <c r="A1329" s="3"/>
      <c r="B1329" s="19"/>
      <c r="C1329" s="3"/>
      <c r="D1329" s="18"/>
      <c r="E1329" s="18"/>
      <c r="F1329" s="18"/>
      <c r="G1329" s="18"/>
      <c r="H1329" s="18"/>
      <c r="I1329" s="18"/>
    </row>
    <row r="1330" spans="1:9" s="4" customFormat="1" ht="12.75">
      <c r="A1330" s="3"/>
      <c r="B1330" s="19"/>
      <c r="C1330" s="3"/>
      <c r="D1330" s="18"/>
      <c r="E1330" s="18"/>
      <c r="F1330" s="18"/>
      <c r="G1330" s="18"/>
      <c r="H1330" s="18"/>
      <c r="I1330" s="18"/>
    </row>
    <row r="1331" spans="1:9" s="4" customFormat="1" ht="12.75">
      <c r="A1331" s="3"/>
      <c r="B1331" s="19"/>
      <c r="C1331" s="3"/>
      <c r="D1331" s="18"/>
      <c r="E1331" s="18"/>
      <c r="F1331" s="18"/>
      <c r="G1331" s="18"/>
      <c r="H1331" s="18"/>
      <c r="I1331" s="18"/>
    </row>
    <row r="1332" spans="1:9" s="4" customFormat="1" ht="12.75">
      <c r="A1332" s="3"/>
      <c r="B1332" s="19"/>
      <c r="C1332" s="3"/>
      <c r="D1332" s="18"/>
      <c r="E1332" s="18"/>
      <c r="F1332" s="18"/>
      <c r="G1332" s="18"/>
      <c r="H1332" s="18"/>
      <c r="I1332" s="18"/>
    </row>
    <row r="1333" spans="1:9" s="4" customFormat="1" ht="12.75">
      <c r="A1333" s="3"/>
      <c r="B1333" s="19"/>
      <c r="C1333" s="3"/>
      <c r="D1333" s="18"/>
      <c r="E1333" s="18"/>
      <c r="F1333" s="18"/>
      <c r="G1333" s="18"/>
      <c r="H1333" s="18"/>
      <c r="I1333" s="18"/>
    </row>
    <row r="1334" spans="1:9" s="4" customFormat="1" ht="12.75">
      <c r="A1334" s="3"/>
      <c r="B1334" s="19"/>
      <c r="C1334" s="3"/>
      <c r="D1334" s="18"/>
      <c r="E1334" s="18"/>
      <c r="F1334" s="18"/>
      <c r="G1334" s="18"/>
      <c r="H1334" s="18"/>
      <c r="I1334" s="18"/>
    </row>
    <row r="1335" spans="1:9" s="4" customFormat="1" ht="12.75">
      <c r="A1335" s="3"/>
      <c r="B1335" s="19"/>
      <c r="C1335" s="3"/>
      <c r="D1335" s="18"/>
      <c r="E1335" s="18"/>
      <c r="F1335" s="18"/>
      <c r="G1335" s="18"/>
      <c r="H1335" s="18"/>
      <c r="I1335" s="18"/>
    </row>
    <row r="1336" spans="1:9" s="4" customFormat="1" ht="12.75">
      <c r="A1336" s="3"/>
      <c r="B1336" s="19"/>
      <c r="C1336" s="3"/>
      <c r="D1336" s="18"/>
      <c r="E1336" s="18"/>
      <c r="F1336" s="18"/>
      <c r="G1336" s="18"/>
      <c r="H1336" s="18"/>
      <c r="I1336" s="18"/>
    </row>
    <row r="1337" spans="1:9" s="4" customFormat="1" ht="12.75">
      <c r="A1337" s="3"/>
      <c r="B1337" s="19"/>
      <c r="C1337" s="3"/>
      <c r="D1337" s="18"/>
      <c r="E1337" s="18"/>
      <c r="F1337" s="18"/>
      <c r="G1337" s="18"/>
      <c r="H1337" s="18"/>
      <c r="I1337" s="18"/>
    </row>
    <row r="1338" spans="1:9" s="4" customFormat="1" ht="12.75">
      <c r="A1338" s="3"/>
      <c r="B1338" s="19"/>
      <c r="C1338" s="3"/>
      <c r="D1338" s="18"/>
      <c r="E1338" s="18"/>
      <c r="F1338" s="18"/>
      <c r="G1338" s="18"/>
      <c r="H1338" s="18"/>
      <c r="I1338" s="18"/>
    </row>
    <row r="1339" spans="1:9" s="4" customFormat="1" ht="12.75">
      <c r="A1339" s="3"/>
      <c r="B1339" s="19"/>
      <c r="C1339" s="3"/>
      <c r="D1339" s="18"/>
      <c r="E1339" s="18"/>
      <c r="F1339" s="18"/>
      <c r="G1339" s="18"/>
      <c r="H1339" s="18"/>
      <c r="I1339" s="18"/>
    </row>
    <row r="1340" spans="1:9" s="4" customFormat="1" ht="12.75">
      <c r="A1340" s="3"/>
      <c r="B1340" s="19"/>
      <c r="C1340" s="3"/>
      <c r="D1340" s="18"/>
      <c r="E1340" s="18"/>
      <c r="F1340" s="18"/>
      <c r="G1340" s="18"/>
      <c r="H1340" s="18"/>
      <c r="I1340" s="18"/>
    </row>
    <row r="1341" spans="1:9" s="4" customFormat="1" ht="12.75">
      <c r="A1341" s="3"/>
      <c r="B1341" s="19"/>
      <c r="C1341" s="3"/>
      <c r="D1341" s="18"/>
      <c r="E1341" s="18"/>
      <c r="F1341" s="18"/>
      <c r="G1341" s="18"/>
      <c r="H1341" s="18"/>
      <c r="I1341" s="18"/>
    </row>
    <row r="1342" spans="1:9" s="4" customFormat="1" ht="12.75">
      <c r="A1342" s="3"/>
      <c r="B1342" s="19"/>
      <c r="C1342" s="3"/>
      <c r="D1342" s="18"/>
      <c r="E1342" s="18"/>
      <c r="F1342" s="18"/>
      <c r="G1342" s="18"/>
      <c r="H1342" s="18"/>
      <c r="I1342" s="18"/>
    </row>
    <row r="1343" spans="1:9" s="4" customFormat="1" ht="12.75">
      <c r="A1343" s="3"/>
      <c r="B1343" s="19"/>
      <c r="C1343" s="3"/>
      <c r="D1343" s="18"/>
      <c r="E1343" s="18"/>
      <c r="F1343" s="18"/>
      <c r="G1343" s="18"/>
      <c r="H1343" s="18"/>
      <c r="I1343" s="18"/>
    </row>
    <row r="1344" spans="1:9" s="4" customFormat="1" ht="12.75">
      <c r="A1344" s="3"/>
      <c r="B1344" s="19"/>
      <c r="C1344" s="3"/>
      <c r="D1344" s="18"/>
      <c r="E1344" s="18"/>
      <c r="F1344" s="18"/>
      <c r="G1344" s="18"/>
      <c r="H1344" s="18"/>
      <c r="I1344" s="18"/>
    </row>
    <row r="1345" spans="1:9" s="4" customFormat="1" ht="12.75">
      <c r="A1345" s="3"/>
      <c r="B1345" s="19"/>
      <c r="C1345" s="3"/>
      <c r="D1345" s="18"/>
      <c r="E1345" s="18"/>
      <c r="F1345" s="18"/>
      <c r="G1345" s="18"/>
      <c r="H1345" s="18"/>
      <c r="I1345" s="18"/>
    </row>
    <row r="1346" spans="1:9" s="4" customFormat="1" ht="12.75">
      <c r="A1346" s="3"/>
      <c r="B1346" s="19"/>
      <c r="C1346" s="3"/>
      <c r="D1346" s="18"/>
      <c r="E1346" s="18"/>
      <c r="F1346" s="18"/>
      <c r="G1346" s="18"/>
      <c r="H1346" s="18"/>
      <c r="I1346" s="18"/>
    </row>
    <row r="1347" spans="1:9" s="4" customFormat="1" ht="12.75">
      <c r="A1347" s="3"/>
      <c r="B1347" s="19"/>
      <c r="C1347" s="3"/>
      <c r="D1347" s="18"/>
      <c r="E1347" s="18"/>
      <c r="F1347" s="18"/>
      <c r="G1347" s="18"/>
      <c r="H1347" s="18"/>
      <c r="I1347" s="18"/>
    </row>
    <row r="1348" spans="1:9" s="4" customFormat="1" ht="12.75">
      <c r="A1348" s="3"/>
      <c r="B1348" s="19"/>
      <c r="C1348" s="3"/>
      <c r="D1348" s="18"/>
      <c r="E1348" s="18"/>
      <c r="F1348" s="18"/>
      <c r="G1348" s="18"/>
      <c r="H1348" s="18"/>
      <c r="I1348" s="18"/>
    </row>
    <row r="1349" spans="1:9" s="4" customFormat="1" ht="12.75">
      <c r="A1349" s="3"/>
      <c r="B1349" s="19"/>
      <c r="C1349" s="3"/>
      <c r="D1349" s="18"/>
      <c r="E1349" s="18"/>
      <c r="F1349" s="18"/>
      <c r="G1349" s="18"/>
      <c r="H1349" s="18"/>
      <c r="I1349" s="18"/>
    </row>
    <row r="1350" spans="1:9" s="4" customFormat="1" ht="12.75">
      <c r="A1350" s="3"/>
      <c r="B1350" s="19"/>
      <c r="C1350" s="3"/>
      <c r="D1350" s="18"/>
      <c r="E1350" s="18"/>
      <c r="F1350" s="18"/>
      <c r="G1350" s="18"/>
      <c r="H1350" s="18"/>
      <c r="I1350" s="18"/>
    </row>
    <row r="1351" spans="1:9" s="4" customFormat="1" ht="12.75">
      <c r="A1351" s="3"/>
      <c r="B1351" s="19"/>
      <c r="C1351" s="3"/>
      <c r="D1351" s="18"/>
      <c r="E1351" s="18"/>
      <c r="F1351" s="18"/>
      <c r="G1351" s="18"/>
      <c r="H1351" s="18"/>
      <c r="I1351" s="18"/>
    </row>
    <row r="1352" spans="1:9" s="4" customFormat="1" ht="12.75">
      <c r="A1352" s="3"/>
      <c r="B1352" s="19"/>
      <c r="C1352" s="3"/>
      <c r="D1352" s="18"/>
      <c r="E1352" s="18"/>
      <c r="F1352" s="18"/>
      <c r="G1352" s="18"/>
      <c r="H1352" s="18"/>
      <c r="I1352" s="18"/>
    </row>
    <row r="1353" spans="1:9" s="4" customFormat="1" ht="12.75">
      <c r="A1353" s="3"/>
      <c r="B1353" s="19"/>
      <c r="C1353" s="3"/>
      <c r="D1353" s="18"/>
      <c r="E1353" s="18"/>
      <c r="F1353" s="18"/>
      <c r="G1353" s="18"/>
      <c r="H1353" s="18"/>
      <c r="I1353" s="18"/>
    </row>
    <row r="1354" spans="1:9" s="4" customFormat="1" ht="12.75">
      <c r="A1354" s="3"/>
      <c r="B1354" s="19"/>
      <c r="C1354" s="3"/>
      <c r="D1354" s="18"/>
      <c r="E1354" s="18"/>
      <c r="F1354" s="18"/>
      <c r="G1354" s="18"/>
      <c r="H1354" s="18"/>
      <c r="I1354" s="18"/>
    </row>
    <row r="1355" spans="1:9" s="4" customFormat="1" ht="12.75">
      <c r="A1355" s="3"/>
      <c r="B1355" s="19"/>
      <c r="C1355" s="3"/>
      <c r="D1355" s="18"/>
      <c r="E1355" s="18"/>
      <c r="F1355" s="18"/>
      <c r="G1355" s="18"/>
      <c r="H1355" s="18"/>
      <c r="I1355" s="18"/>
    </row>
    <row r="1356" spans="1:9" s="4" customFormat="1" ht="12.75">
      <c r="A1356" s="3"/>
      <c r="B1356" s="19"/>
      <c r="C1356" s="3"/>
      <c r="D1356" s="18"/>
      <c r="E1356" s="18"/>
      <c r="F1356" s="18"/>
      <c r="G1356" s="18"/>
      <c r="H1356" s="18"/>
      <c r="I1356" s="18"/>
    </row>
    <row r="1357" spans="1:9" s="4" customFormat="1" ht="12.75">
      <c r="A1357" s="3"/>
      <c r="B1357" s="19"/>
      <c r="C1357" s="3"/>
      <c r="D1357" s="18"/>
      <c r="E1357" s="18"/>
      <c r="F1357" s="18"/>
      <c r="G1357" s="18"/>
      <c r="H1357" s="18"/>
      <c r="I1357" s="18"/>
    </row>
    <row r="1358" spans="1:9" s="4" customFormat="1" ht="12.75">
      <c r="A1358" s="3"/>
      <c r="B1358" s="19"/>
      <c r="C1358" s="3"/>
      <c r="D1358" s="18"/>
      <c r="E1358" s="18"/>
      <c r="F1358" s="18"/>
      <c r="G1358" s="18"/>
      <c r="H1358" s="18"/>
      <c r="I1358" s="18"/>
    </row>
    <row r="1359" spans="1:9" s="4" customFormat="1" ht="12.75">
      <c r="A1359" s="3"/>
      <c r="B1359" s="19"/>
      <c r="C1359" s="3"/>
      <c r="D1359" s="18"/>
      <c r="E1359" s="18"/>
      <c r="F1359" s="18"/>
      <c r="G1359" s="18"/>
      <c r="H1359" s="18"/>
      <c r="I1359" s="18"/>
    </row>
    <row r="1360" spans="1:9" s="4" customFormat="1" ht="12.75">
      <c r="A1360" s="3"/>
      <c r="B1360" s="19"/>
      <c r="C1360" s="3"/>
      <c r="D1360" s="18"/>
      <c r="E1360" s="18"/>
      <c r="F1360" s="18"/>
      <c r="G1360" s="18"/>
      <c r="H1360" s="18"/>
      <c r="I1360" s="18"/>
    </row>
    <row r="1361" spans="1:9" s="4" customFormat="1" ht="12.75">
      <c r="A1361" s="3"/>
      <c r="B1361" s="19"/>
      <c r="C1361" s="3"/>
      <c r="D1361" s="18"/>
      <c r="E1361" s="18"/>
      <c r="F1361" s="18"/>
      <c r="G1361" s="18"/>
      <c r="H1361" s="18"/>
      <c r="I1361" s="18"/>
    </row>
    <row r="1362" spans="1:9" s="4" customFormat="1" ht="12.75">
      <c r="A1362" s="3"/>
      <c r="B1362" s="19"/>
      <c r="C1362" s="3"/>
      <c r="D1362" s="18"/>
      <c r="E1362" s="18"/>
      <c r="F1362" s="18"/>
      <c r="G1362" s="18"/>
      <c r="H1362" s="18"/>
      <c r="I1362" s="18"/>
    </row>
    <row r="1363" spans="1:9" s="4" customFormat="1" ht="12.75">
      <c r="A1363" s="3"/>
      <c r="B1363" s="19"/>
      <c r="C1363" s="3"/>
      <c r="D1363" s="18"/>
      <c r="E1363" s="18"/>
      <c r="F1363" s="18"/>
      <c r="G1363" s="18"/>
      <c r="H1363" s="18"/>
      <c r="I1363" s="18"/>
    </row>
    <row r="1364" spans="1:9" s="4" customFormat="1" ht="12.75">
      <c r="A1364" s="3"/>
      <c r="B1364" s="19"/>
      <c r="C1364" s="3"/>
      <c r="D1364" s="18"/>
      <c r="E1364" s="18"/>
      <c r="F1364" s="18"/>
      <c r="G1364" s="18"/>
      <c r="H1364" s="18"/>
      <c r="I1364" s="18"/>
    </row>
    <row r="1365" spans="1:9" s="4" customFormat="1" ht="12.75">
      <c r="A1365" s="3"/>
      <c r="B1365" s="19"/>
      <c r="C1365" s="3"/>
      <c r="D1365" s="18"/>
      <c r="E1365" s="18"/>
      <c r="F1365" s="18"/>
      <c r="G1365" s="18"/>
      <c r="H1365" s="18"/>
      <c r="I1365" s="18"/>
    </row>
    <row r="1366" spans="1:9" s="4" customFormat="1" ht="12.75">
      <c r="A1366" s="3"/>
      <c r="B1366" s="19"/>
      <c r="C1366" s="3"/>
      <c r="D1366" s="18"/>
      <c r="E1366" s="18"/>
      <c r="F1366" s="18"/>
      <c r="G1366" s="18"/>
      <c r="H1366" s="18"/>
      <c r="I1366" s="18"/>
    </row>
    <row r="1367" spans="1:9" s="4" customFormat="1" ht="12.75">
      <c r="A1367" s="3"/>
      <c r="B1367" s="19"/>
      <c r="C1367" s="3"/>
      <c r="D1367" s="18"/>
      <c r="E1367" s="18"/>
      <c r="F1367" s="18"/>
      <c r="G1367" s="18"/>
      <c r="H1367" s="18"/>
      <c r="I1367" s="18"/>
    </row>
    <row r="1368" spans="1:9" s="4" customFormat="1" ht="12.75">
      <c r="A1368" s="3"/>
      <c r="B1368" s="19"/>
      <c r="C1368" s="3"/>
      <c r="D1368" s="18"/>
      <c r="E1368" s="18"/>
      <c r="F1368" s="18"/>
      <c r="G1368" s="18"/>
      <c r="H1368" s="18"/>
      <c r="I1368" s="18"/>
    </row>
    <row r="1369" spans="1:9" s="4" customFormat="1" ht="12.75">
      <c r="A1369" s="3"/>
      <c r="B1369" s="19"/>
      <c r="C1369" s="3"/>
      <c r="D1369" s="18"/>
      <c r="E1369" s="18"/>
      <c r="F1369" s="18"/>
      <c r="G1369" s="18"/>
      <c r="H1369" s="18"/>
      <c r="I1369" s="18"/>
    </row>
    <row r="1370" spans="1:9" s="4" customFormat="1" ht="12.75">
      <c r="A1370" s="3"/>
      <c r="B1370" s="19"/>
      <c r="C1370" s="3"/>
      <c r="D1370" s="18"/>
      <c r="E1370" s="18"/>
      <c r="F1370" s="18"/>
      <c r="G1370" s="18"/>
      <c r="H1370" s="18"/>
      <c r="I1370" s="18"/>
    </row>
    <row r="1371" spans="1:9" s="4" customFormat="1" ht="12.75">
      <c r="A1371" s="3"/>
      <c r="B1371" s="19"/>
      <c r="C1371" s="3"/>
      <c r="D1371" s="18"/>
      <c r="E1371" s="18"/>
      <c r="F1371" s="18"/>
      <c r="G1371" s="18"/>
      <c r="H1371" s="18"/>
      <c r="I1371" s="18"/>
    </row>
    <row r="1372" spans="1:9" s="4" customFormat="1" ht="12.75">
      <c r="A1372" s="3"/>
      <c r="B1372" s="19"/>
      <c r="C1372" s="3"/>
      <c r="D1372" s="18"/>
      <c r="E1372" s="18"/>
      <c r="F1372" s="18"/>
      <c r="G1372" s="18"/>
      <c r="H1372" s="18"/>
      <c r="I1372" s="18"/>
    </row>
    <row r="1373" spans="1:9" s="4" customFormat="1" ht="12.75">
      <c r="A1373" s="3"/>
      <c r="B1373" s="19"/>
      <c r="C1373" s="3"/>
      <c r="D1373" s="18"/>
      <c r="E1373" s="18"/>
      <c r="F1373" s="18"/>
      <c r="G1373" s="18"/>
      <c r="H1373" s="18"/>
      <c r="I1373" s="18"/>
    </row>
    <row r="1374" spans="1:9" s="4" customFormat="1" ht="12.75">
      <c r="A1374" s="3"/>
      <c r="B1374" s="19"/>
      <c r="C1374" s="3"/>
      <c r="D1374" s="18"/>
      <c r="E1374" s="18"/>
      <c r="F1374" s="18"/>
      <c r="G1374" s="18"/>
      <c r="H1374" s="18"/>
      <c r="I1374" s="18"/>
    </row>
    <row r="1375" spans="1:9" s="4" customFormat="1" ht="12.75">
      <c r="A1375" s="3"/>
      <c r="B1375" s="19"/>
      <c r="C1375" s="3"/>
      <c r="D1375" s="18"/>
      <c r="E1375" s="18"/>
      <c r="F1375" s="18"/>
      <c r="G1375" s="18"/>
      <c r="H1375" s="18"/>
      <c r="I1375" s="18"/>
    </row>
    <row r="1376" spans="1:9" s="4" customFormat="1" ht="12.75">
      <c r="A1376" s="3"/>
      <c r="B1376" s="19"/>
      <c r="C1376" s="3"/>
      <c r="D1376" s="18"/>
      <c r="E1376" s="18"/>
      <c r="F1376" s="18"/>
      <c r="G1376" s="18"/>
      <c r="H1376" s="18"/>
      <c r="I1376" s="18"/>
    </row>
    <row r="1377" spans="1:9" s="4" customFormat="1" ht="12.75">
      <c r="A1377" s="3"/>
      <c r="B1377" s="19"/>
      <c r="C1377" s="3"/>
      <c r="D1377" s="18"/>
      <c r="E1377" s="18"/>
      <c r="F1377" s="18"/>
      <c r="G1377" s="18"/>
      <c r="H1377" s="18"/>
      <c r="I1377" s="18"/>
    </row>
    <row r="1378" spans="1:9" s="4" customFormat="1" ht="12.75">
      <c r="A1378" s="3"/>
      <c r="B1378" s="19"/>
      <c r="C1378" s="3"/>
      <c r="D1378" s="18"/>
      <c r="E1378" s="18"/>
      <c r="F1378" s="18"/>
      <c r="G1378" s="18"/>
      <c r="H1378" s="18"/>
      <c r="I1378" s="18"/>
    </row>
    <row r="1379" spans="1:9" s="4" customFormat="1" ht="12.75">
      <c r="A1379" s="3"/>
      <c r="B1379" s="19"/>
      <c r="C1379" s="3"/>
      <c r="D1379" s="18"/>
      <c r="E1379" s="18"/>
      <c r="F1379" s="18"/>
      <c r="G1379" s="18"/>
      <c r="H1379" s="18"/>
      <c r="I1379" s="18"/>
    </row>
    <row r="1380" spans="1:9" s="4" customFormat="1" ht="12.75">
      <c r="A1380" s="3"/>
      <c r="B1380" s="19"/>
      <c r="C1380" s="3"/>
      <c r="D1380" s="18"/>
      <c r="E1380" s="18"/>
      <c r="F1380" s="18"/>
      <c r="G1380" s="18"/>
      <c r="H1380" s="18"/>
      <c r="I1380" s="18"/>
    </row>
    <row r="1381" spans="1:9" s="4" customFormat="1" ht="12.75">
      <c r="A1381" s="3"/>
      <c r="B1381" s="19"/>
      <c r="C1381" s="3"/>
      <c r="D1381" s="18"/>
      <c r="E1381" s="18"/>
      <c r="F1381" s="18"/>
      <c r="G1381" s="18"/>
      <c r="H1381" s="18"/>
      <c r="I1381" s="18"/>
    </row>
    <row r="1382" spans="1:9" s="4" customFormat="1" ht="12.75">
      <c r="A1382" s="3"/>
      <c r="B1382" s="19"/>
      <c r="C1382" s="3"/>
      <c r="D1382" s="18"/>
      <c r="E1382" s="18"/>
      <c r="F1382" s="18"/>
      <c r="G1382" s="18"/>
      <c r="H1382" s="18"/>
      <c r="I1382" s="18"/>
    </row>
    <row r="1383" spans="1:9" s="4" customFormat="1" ht="12.75">
      <c r="A1383" s="3"/>
      <c r="B1383" s="19"/>
      <c r="C1383" s="3"/>
      <c r="D1383" s="18"/>
      <c r="E1383" s="18"/>
      <c r="F1383" s="18"/>
      <c r="G1383" s="18"/>
      <c r="H1383" s="18"/>
      <c r="I1383" s="18"/>
    </row>
    <row r="1384" spans="1:9" s="4" customFormat="1" ht="12.75">
      <c r="A1384" s="3"/>
      <c r="B1384" s="19"/>
      <c r="C1384" s="3"/>
      <c r="D1384" s="18"/>
      <c r="E1384" s="18"/>
      <c r="F1384" s="18"/>
      <c r="G1384" s="18"/>
      <c r="H1384" s="18"/>
      <c r="I1384" s="18"/>
    </row>
    <row r="1385" spans="1:9" s="4" customFormat="1" ht="12.75">
      <c r="A1385" s="3"/>
      <c r="B1385" s="19"/>
      <c r="C1385" s="3"/>
      <c r="D1385" s="18"/>
      <c r="E1385" s="18"/>
      <c r="F1385" s="18"/>
      <c r="G1385" s="18"/>
      <c r="H1385" s="18"/>
      <c r="I1385" s="18"/>
    </row>
    <row r="1386" spans="1:9" s="4" customFormat="1" ht="12.75">
      <c r="A1386" s="3"/>
      <c r="B1386" s="19"/>
      <c r="C1386" s="3"/>
      <c r="D1386" s="18"/>
      <c r="E1386" s="18"/>
      <c r="F1386" s="18"/>
      <c r="G1386" s="18"/>
      <c r="H1386" s="18"/>
      <c r="I1386" s="18"/>
    </row>
    <row r="1387" spans="1:9" s="4" customFormat="1" ht="12.75">
      <c r="A1387" s="3"/>
      <c r="B1387" s="19"/>
      <c r="C1387" s="3"/>
      <c r="D1387" s="18"/>
      <c r="E1387" s="18"/>
      <c r="F1387" s="18"/>
      <c r="G1387" s="18"/>
      <c r="H1387" s="18"/>
      <c r="I1387" s="18"/>
    </row>
    <row r="1388" spans="1:9" s="4" customFormat="1" ht="12.75">
      <c r="A1388" s="3"/>
      <c r="B1388" s="19"/>
      <c r="C1388" s="3"/>
      <c r="D1388" s="18"/>
      <c r="E1388" s="18"/>
      <c r="F1388" s="18"/>
      <c r="G1388" s="18"/>
      <c r="H1388" s="18"/>
      <c r="I1388" s="18"/>
    </row>
    <row r="1389" spans="1:9" s="4" customFormat="1" ht="12.75">
      <c r="A1389" s="3"/>
      <c r="B1389" s="19"/>
      <c r="C1389" s="3"/>
      <c r="D1389" s="18"/>
      <c r="E1389" s="18"/>
      <c r="F1389" s="18"/>
      <c r="G1389" s="18"/>
      <c r="H1389" s="18"/>
      <c r="I1389" s="18"/>
    </row>
    <row r="1390" spans="1:9" s="4" customFormat="1" ht="12.75">
      <c r="A1390" s="3"/>
      <c r="B1390" s="19"/>
      <c r="C1390" s="3"/>
      <c r="D1390" s="18"/>
      <c r="E1390" s="18"/>
      <c r="F1390" s="18"/>
      <c r="G1390" s="18"/>
      <c r="H1390" s="18"/>
      <c r="I1390" s="18"/>
    </row>
    <row r="1391" spans="1:9" s="4" customFormat="1" ht="12.75">
      <c r="A1391" s="3"/>
      <c r="B1391" s="19"/>
      <c r="C1391" s="3"/>
      <c r="D1391" s="18"/>
      <c r="E1391" s="18"/>
      <c r="F1391" s="18"/>
      <c r="G1391" s="18"/>
      <c r="H1391" s="18"/>
      <c r="I1391" s="18"/>
    </row>
    <row r="1392" spans="1:9" s="4" customFormat="1" ht="12.75">
      <c r="A1392" s="3"/>
      <c r="B1392" s="19"/>
      <c r="C1392" s="3"/>
      <c r="D1392" s="18"/>
      <c r="E1392" s="18"/>
      <c r="F1392" s="18"/>
      <c r="G1392" s="18"/>
      <c r="H1392" s="18"/>
      <c r="I1392" s="18"/>
    </row>
    <row r="1393" spans="1:9" s="4" customFormat="1" ht="12.75">
      <c r="A1393" s="3"/>
      <c r="B1393" s="19"/>
      <c r="C1393" s="3"/>
      <c r="D1393" s="18"/>
      <c r="E1393" s="18"/>
      <c r="F1393" s="18"/>
      <c r="G1393" s="18"/>
      <c r="H1393" s="18"/>
      <c r="I1393" s="18"/>
    </row>
    <row r="1394" spans="1:9" s="4" customFormat="1" ht="12.75">
      <c r="A1394" s="3"/>
      <c r="B1394" s="19"/>
      <c r="C1394" s="3"/>
      <c r="D1394" s="18"/>
      <c r="E1394" s="18"/>
      <c r="F1394" s="18"/>
      <c r="G1394" s="18"/>
      <c r="H1394" s="18"/>
      <c r="I1394" s="18"/>
    </row>
    <row r="1395" spans="1:9" s="4" customFormat="1" ht="12.75">
      <c r="A1395" s="3"/>
      <c r="B1395" s="19"/>
      <c r="C1395" s="3"/>
      <c r="D1395" s="18"/>
      <c r="E1395" s="18"/>
      <c r="F1395" s="18"/>
      <c r="G1395" s="18"/>
      <c r="H1395" s="18"/>
      <c r="I1395" s="18"/>
    </row>
    <row r="1396" spans="1:9" s="4" customFormat="1" ht="12.75">
      <c r="A1396" s="3"/>
      <c r="B1396" s="19"/>
      <c r="C1396" s="3"/>
      <c r="D1396" s="18"/>
      <c r="E1396" s="18"/>
      <c r="F1396" s="18"/>
      <c r="G1396" s="18"/>
      <c r="H1396" s="18"/>
      <c r="I1396" s="18"/>
    </row>
    <row r="1397" spans="1:9" s="4" customFormat="1" ht="12.75">
      <c r="A1397" s="3"/>
      <c r="B1397" s="19"/>
      <c r="C1397" s="3"/>
      <c r="D1397" s="18"/>
      <c r="E1397" s="18"/>
      <c r="F1397" s="18"/>
      <c r="G1397" s="18"/>
      <c r="H1397" s="18"/>
      <c r="I1397" s="18"/>
    </row>
    <row r="1398" spans="1:9" s="4" customFormat="1" ht="12.75">
      <c r="A1398" s="3"/>
      <c r="B1398" s="19"/>
      <c r="C1398" s="3"/>
      <c r="D1398" s="18"/>
      <c r="E1398" s="18"/>
      <c r="F1398" s="18"/>
      <c r="G1398" s="18"/>
      <c r="H1398" s="18"/>
      <c r="I1398" s="18"/>
    </row>
    <row r="1399" spans="1:9" s="4" customFormat="1" ht="12.75">
      <c r="A1399" s="3"/>
      <c r="B1399" s="19"/>
      <c r="C1399" s="3"/>
      <c r="D1399" s="18"/>
      <c r="E1399" s="18"/>
      <c r="F1399" s="18"/>
      <c r="G1399" s="18"/>
      <c r="H1399" s="18"/>
      <c r="I1399" s="18"/>
    </row>
    <row r="1400" spans="1:9" s="4" customFormat="1" ht="12.75">
      <c r="A1400" s="3"/>
      <c r="B1400" s="19"/>
      <c r="C1400" s="3"/>
      <c r="D1400" s="18"/>
      <c r="E1400" s="18"/>
      <c r="F1400" s="18"/>
      <c r="G1400" s="18"/>
      <c r="H1400" s="18"/>
      <c r="I1400" s="18"/>
    </row>
    <row r="1401" spans="1:9" s="4" customFormat="1" ht="12.75">
      <c r="A1401" s="3"/>
      <c r="B1401" s="19"/>
      <c r="C1401" s="3"/>
      <c r="D1401" s="18"/>
      <c r="E1401" s="18"/>
      <c r="F1401" s="18"/>
      <c r="G1401" s="18"/>
      <c r="H1401" s="18"/>
      <c r="I1401" s="18"/>
    </row>
    <row r="1402" spans="1:9" s="4" customFormat="1" ht="12.75">
      <c r="A1402" s="3"/>
      <c r="B1402" s="19"/>
      <c r="C1402" s="3"/>
      <c r="D1402" s="18"/>
      <c r="E1402" s="18"/>
      <c r="F1402" s="18"/>
      <c r="G1402" s="18"/>
      <c r="H1402" s="18"/>
      <c r="I1402" s="18"/>
    </row>
    <row r="1403" spans="1:9" s="4" customFormat="1" ht="12.75">
      <c r="A1403" s="3"/>
      <c r="B1403" s="19"/>
      <c r="C1403" s="3"/>
      <c r="D1403" s="18"/>
      <c r="E1403" s="18"/>
      <c r="F1403" s="18"/>
      <c r="G1403" s="18"/>
      <c r="H1403" s="18"/>
      <c r="I1403" s="18"/>
    </row>
    <row r="1404" spans="1:9" s="4" customFormat="1" ht="12.75">
      <c r="A1404" s="3"/>
      <c r="B1404" s="19"/>
      <c r="C1404" s="3"/>
      <c r="D1404" s="18"/>
      <c r="E1404" s="18"/>
      <c r="F1404" s="18"/>
      <c r="G1404" s="18"/>
      <c r="H1404" s="18"/>
      <c r="I1404" s="18"/>
    </row>
    <row r="1405" spans="1:9" s="4" customFormat="1" ht="12.75">
      <c r="A1405" s="3"/>
      <c r="B1405" s="19"/>
      <c r="C1405" s="3"/>
      <c r="D1405" s="18"/>
      <c r="E1405" s="18"/>
      <c r="F1405" s="18"/>
      <c r="G1405" s="18"/>
      <c r="H1405" s="18"/>
      <c r="I1405" s="18"/>
    </row>
    <row r="1406" spans="1:9" s="4" customFormat="1" ht="12.75">
      <c r="A1406" s="3"/>
      <c r="B1406" s="19"/>
      <c r="C1406" s="3"/>
      <c r="D1406" s="18"/>
      <c r="E1406" s="18"/>
      <c r="F1406" s="18"/>
      <c r="G1406" s="18"/>
      <c r="H1406" s="18"/>
      <c r="I1406" s="18"/>
    </row>
    <row r="1407" spans="1:9" s="4" customFormat="1" ht="12.75">
      <c r="A1407" s="3"/>
      <c r="B1407" s="19"/>
      <c r="C1407" s="3"/>
      <c r="D1407" s="18"/>
      <c r="E1407" s="18"/>
      <c r="F1407" s="18"/>
      <c r="G1407" s="18"/>
      <c r="H1407" s="18"/>
      <c r="I1407" s="18"/>
    </row>
    <row r="1408" spans="1:9" s="4" customFormat="1" ht="12.75">
      <c r="A1408" s="3"/>
      <c r="B1408" s="19"/>
      <c r="C1408" s="3"/>
      <c r="D1408" s="18"/>
      <c r="E1408" s="18"/>
      <c r="F1408" s="18"/>
      <c r="G1408" s="18"/>
      <c r="H1408" s="18"/>
      <c r="I1408" s="18"/>
    </row>
    <row r="1409" spans="1:9" s="4" customFormat="1" ht="12.75">
      <c r="A1409" s="3"/>
      <c r="B1409" s="19"/>
      <c r="C1409" s="3"/>
      <c r="D1409" s="18"/>
      <c r="E1409" s="18"/>
      <c r="F1409" s="18"/>
      <c r="G1409" s="18"/>
      <c r="H1409" s="18"/>
      <c r="I1409" s="18"/>
    </row>
    <row r="1410" spans="1:9" s="4" customFormat="1" ht="12.75">
      <c r="A1410" s="3"/>
      <c r="B1410" s="19"/>
      <c r="C1410" s="3"/>
      <c r="D1410" s="18"/>
      <c r="E1410" s="18"/>
      <c r="F1410" s="18"/>
      <c r="G1410" s="18"/>
      <c r="H1410" s="18"/>
      <c r="I1410" s="18"/>
    </row>
    <row r="1411" spans="1:9" s="4" customFormat="1" ht="12.75">
      <c r="A1411" s="3"/>
      <c r="B1411" s="19"/>
      <c r="C1411" s="3"/>
      <c r="D1411" s="18"/>
      <c r="E1411" s="18"/>
      <c r="F1411" s="18"/>
      <c r="G1411" s="18"/>
      <c r="H1411" s="18"/>
      <c r="I1411" s="18"/>
    </row>
    <row r="1412" spans="1:9" s="4" customFormat="1" ht="12.75">
      <c r="A1412" s="3"/>
      <c r="B1412" s="19"/>
      <c r="C1412" s="3"/>
      <c r="D1412" s="18"/>
      <c r="E1412" s="18"/>
      <c r="F1412" s="18"/>
      <c r="G1412" s="18"/>
      <c r="H1412" s="18"/>
      <c r="I1412" s="18"/>
    </row>
    <row r="1413" spans="1:9" s="4" customFormat="1" ht="12.75">
      <c r="A1413" s="3"/>
      <c r="B1413" s="19"/>
      <c r="C1413" s="3"/>
      <c r="D1413" s="18"/>
      <c r="E1413" s="18"/>
      <c r="F1413" s="18"/>
      <c r="G1413" s="18"/>
      <c r="H1413" s="18"/>
      <c r="I1413" s="18"/>
    </row>
    <row r="1414" spans="1:9" s="4" customFormat="1" ht="12.75">
      <c r="A1414" s="3"/>
      <c r="B1414" s="19"/>
      <c r="C1414" s="3"/>
      <c r="D1414" s="18"/>
      <c r="E1414" s="18"/>
      <c r="F1414" s="18"/>
      <c r="G1414" s="18"/>
      <c r="H1414" s="18"/>
      <c r="I1414" s="18"/>
    </row>
    <row r="1415" spans="1:9" s="4" customFormat="1" ht="12.75">
      <c r="A1415" s="3"/>
      <c r="B1415" s="19"/>
      <c r="C1415" s="3"/>
      <c r="D1415" s="18"/>
      <c r="E1415" s="18"/>
      <c r="F1415" s="18"/>
      <c r="G1415" s="18"/>
      <c r="H1415" s="18"/>
      <c r="I1415" s="18"/>
    </row>
    <row r="1416" spans="1:9" s="4" customFormat="1" ht="12.75">
      <c r="A1416" s="3"/>
      <c r="B1416" s="19"/>
      <c r="C1416" s="3"/>
      <c r="D1416" s="18"/>
      <c r="E1416" s="18"/>
      <c r="F1416" s="18"/>
      <c r="G1416" s="18"/>
      <c r="H1416" s="18"/>
      <c r="I1416" s="18"/>
    </row>
    <row r="1417" spans="1:9" s="4" customFormat="1" ht="12.75">
      <c r="A1417" s="3"/>
      <c r="B1417" s="19"/>
      <c r="C1417" s="3"/>
      <c r="D1417" s="18"/>
      <c r="E1417" s="18"/>
      <c r="F1417" s="18"/>
      <c r="G1417" s="18"/>
      <c r="H1417" s="18"/>
      <c r="I1417" s="18"/>
    </row>
    <row r="1418" spans="1:9" s="4" customFormat="1" ht="12.75">
      <c r="A1418" s="3"/>
      <c r="B1418" s="19"/>
      <c r="C1418" s="3"/>
      <c r="D1418" s="18"/>
      <c r="E1418" s="18"/>
      <c r="F1418" s="18"/>
      <c r="G1418" s="18"/>
      <c r="H1418" s="18"/>
      <c r="I1418" s="18"/>
    </row>
    <row r="1419" spans="1:9" s="4" customFormat="1" ht="12.75">
      <c r="A1419" s="3"/>
      <c r="B1419" s="19"/>
      <c r="C1419" s="3"/>
      <c r="D1419" s="18"/>
      <c r="E1419" s="18"/>
      <c r="F1419" s="18"/>
      <c r="G1419" s="18"/>
      <c r="H1419" s="18"/>
      <c r="I1419" s="18"/>
    </row>
    <row r="1420" spans="1:9" s="4" customFormat="1" ht="12.75">
      <c r="A1420" s="3"/>
      <c r="B1420" s="19"/>
      <c r="C1420" s="3"/>
      <c r="D1420" s="18"/>
      <c r="E1420" s="18"/>
      <c r="F1420" s="18"/>
      <c r="G1420" s="18"/>
      <c r="H1420" s="18"/>
      <c r="I1420" s="18"/>
    </row>
    <row r="1421" spans="1:9" s="4" customFormat="1" ht="12.75">
      <c r="A1421" s="3"/>
      <c r="B1421" s="19"/>
      <c r="C1421" s="3"/>
      <c r="D1421" s="18"/>
      <c r="E1421" s="18"/>
      <c r="F1421" s="18"/>
      <c r="G1421" s="18"/>
      <c r="H1421" s="18"/>
      <c r="I1421" s="18"/>
    </row>
    <row r="1422" spans="1:9" s="4" customFormat="1" ht="12.75">
      <c r="A1422" s="3"/>
      <c r="B1422" s="19"/>
      <c r="C1422" s="3"/>
      <c r="D1422" s="18"/>
      <c r="E1422" s="18"/>
      <c r="F1422" s="18"/>
      <c r="G1422" s="18"/>
      <c r="H1422" s="18"/>
      <c r="I1422" s="18"/>
    </row>
    <row r="1423" spans="1:9" s="4" customFormat="1" ht="12.75">
      <c r="A1423" s="3"/>
      <c r="B1423" s="19"/>
      <c r="C1423" s="3"/>
      <c r="D1423" s="18"/>
      <c r="E1423" s="18"/>
      <c r="F1423" s="18"/>
      <c r="G1423" s="18"/>
      <c r="H1423" s="18"/>
      <c r="I1423" s="18"/>
    </row>
    <row r="1424" spans="1:9" s="4" customFormat="1" ht="12.75">
      <c r="A1424" s="3"/>
      <c r="B1424" s="19"/>
      <c r="C1424" s="3"/>
      <c r="D1424" s="18"/>
      <c r="E1424" s="18"/>
      <c r="F1424" s="18"/>
      <c r="G1424" s="18"/>
      <c r="H1424" s="18"/>
      <c r="I1424" s="18"/>
    </row>
    <row r="1425" spans="1:9" s="4" customFormat="1" ht="12.75">
      <c r="A1425" s="3"/>
      <c r="B1425" s="19"/>
      <c r="C1425" s="3"/>
      <c r="D1425" s="18"/>
      <c r="E1425" s="18"/>
      <c r="F1425" s="18"/>
      <c r="G1425" s="18"/>
      <c r="H1425" s="18"/>
      <c r="I1425" s="18"/>
    </row>
    <row r="1426" spans="1:9" s="4" customFormat="1" ht="12.75">
      <c r="A1426" s="3"/>
      <c r="B1426" s="19"/>
      <c r="C1426" s="3"/>
      <c r="D1426" s="18"/>
      <c r="E1426" s="18"/>
      <c r="F1426" s="18"/>
      <c r="G1426" s="18"/>
      <c r="H1426" s="18"/>
      <c r="I1426" s="18"/>
    </row>
    <row r="1427" spans="1:9" s="4" customFormat="1" ht="12.75">
      <c r="A1427" s="3"/>
      <c r="B1427" s="19"/>
      <c r="C1427" s="3"/>
      <c r="D1427" s="18"/>
      <c r="E1427" s="18"/>
      <c r="F1427" s="18"/>
      <c r="G1427" s="18"/>
      <c r="H1427" s="18"/>
      <c r="I1427" s="18"/>
    </row>
    <row r="1428" spans="1:9" s="4" customFormat="1" ht="12.75">
      <c r="A1428" s="3"/>
      <c r="B1428" s="19"/>
      <c r="C1428" s="3"/>
      <c r="D1428" s="18"/>
      <c r="E1428" s="18"/>
      <c r="F1428" s="18"/>
      <c r="G1428" s="18"/>
      <c r="H1428" s="18"/>
      <c r="I1428" s="18"/>
    </row>
    <row r="1429" spans="1:9" s="4" customFormat="1" ht="12.75">
      <c r="A1429" s="3"/>
      <c r="B1429" s="19"/>
      <c r="C1429" s="3"/>
      <c r="D1429" s="18"/>
      <c r="E1429" s="18"/>
      <c r="F1429" s="18"/>
      <c r="G1429" s="18"/>
      <c r="H1429" s="18"/>
      <c r="I1429" s="18"/>
    </row>
    <row r="1430" spans="1:9" s="4" customFormat="1" ht="12.75">
      <c r="A1430" s="3"/>
      <c r="B1430" s="19"/>
      <c r="C1430" s="3"/>
      <c r="D1430" s="18"/>
      <c r="E1430" s="18"/>
      <c r="F1430" s="18"/>
      <c r="G1430" s="18"/>
      <c r="H1430" s="18"/>
      <c r="I1430" s="18"/>
    </row>
    <row r="1431" spans="1:9" s="4" customFormat="1" ht="12.75">
      <c r="A1431" s="3"/>
      <c r="B1431" s="19"/>
      <c r="C1431" s="3"/>
      <c r="D1431" s="18"/>
      <c r="E1431" s="18"/>
      <c r="F1431" s="18"/>
      <c r="G1431" s="18"/>
      <c r="H1431" s="18"/>
      <c r="I1431" s="18"/>
    </row>
    <row r="1432" spans="1:9" s="4" customFormat="1" ht="12.75">
      <c r="A1432" s="3"/>
      <c r="B1432" s="19"/>
      <c r="C1432" s="3"/>
      <c r="D1432" s="18"/>
      <c r="E1432" s="18"/>
      <c r="F1432" s="18"/>
      <c r="G1432" s="18"/>
      <c r="H1432" s="18"/>
      <c r="I1432" s="18"/>
    </row>
    <row r="1433" spans="1:9" s="4" customFormat="1" ht="12.75">
      <c r="A1433" s="3"/>
      <c r="B1433" s="19"/>
      <c r="C1433" s="3"/>
      <c r="D1433" s="18"/>
      <c r="E1433" s="18"/>
      <c r="F1433" s="18"/>
      <c r="G1433" s="18"/>
      <c r="H1433" s="18"/>
      <c r="I1433" s="18"/>
    </row>
    <row r="1434" spans="1:9" s="4" customFormat="1" ht="12.75">
      <c r="A1434" s="3"/>
      <c r="B1434" s="19"/>
      <c r="C1434" s="3"/>
      <c r="D1434" s="18"/>
      <c r="E1434" s="18"/>
      <c r="F1434" s="18"/>
      <c r="G1434" s="18"/>
      <c r="H1434" s="18"/>
      <c r="I1434" s="18"/>
    </row>
    <row r="1435" spans="1:9" s="4" customFormat="1" ht="12.75">
      <c r="A1435" s="3"/>
      <c r="B1435" s="19"/>
      <c r="C1435" s="3"/>
      <c r="D1435" s="18"/>
      <c r="E1435" s="18"/>
      <c r="F1435" s="18"/>
      <c r="G1435" s="18"/>
      <c r="H1435" s="18"/>
      <c r="I1435" s="18"/>
    </row>
    <row r="1436" spans="1:9" s="4" customFormat="1" ht="12.75">
      <c r="A1436" s="3"/>
      <c r="B1436" s="19"/>
      <c r="C1436" s="3"/>
      <c r="D1436" s="18"/>
      <c r="E1436" s="18"/>
      <c r="F1436" s="18"/>
      <c r="G1436" s="18"/>
      <c r="H1436" s="18"/>
      <c r="I1436" s="18"/>
    </row>
    <row r="1437" spans="1:9" s="4" customFormat="1" ht="12.75">
      <c r="A1437" s="3"/>
      <c r="B1437" s="19"/>
      <c r="C1437" s="3"/>
      <c r="D1437" s="18"/>
      <c r="E1437" s="18"/>
      <c r="F1437" s="18"/>
      <c r="G1437" s="18"/>
      <c r="H1437" s="18"/>
      <c r="I1437" s="18"/>
    </row>
    <row r="1438" spans="1:9" s="4" customFormat="1" ht="12.75">
      <c r="A1438" s="3"/>
      <c r="B1438" s="19"/>
      <c r="C1438" s="3"/>
      <c r="D1438" s="18"/>
      <c r="E1438" s="18"/>
      <c r="F1438" s="18"/>
      <c r="G1438" s="18"/>
      <c r="H1438" s="18"/>
      <c r="I1438" s="18"/>
    </row>
    <row r="1439" spans="1:9" s="4" customFormat="1" ht="12.75">
      <c r="A1439" s="3"/>
      <c r="B1439" s="19"/>
      <c r="C1439" s="3"/>
      <c r="D1439" s="18"/>
      <c r="E1439" s="18"/>
      <c r="F1439" s="18"/>
      <c r="G1439" s="18"/>
      <c r="H1439" s="18"/>
      <c r="I1439" s="18"/>
    </row>
    <row r="1440" spans="1:9" s="4" customFormat="1" ht="12.75">
      <c r="A1440" s="3"/>
      <c r="B1440" s="19"/>
      <c r="C1440" s="3"/>
      <c r="D1440" s="18"/>
      <c r="E1440" s="18"/>
      <c r="F1440" s="18"/>
      <c r="G1440" s="18"/>
      <c r="H1440" s="18"/>
      <c r="I1440" s="18"/>
    </row>
    <row r="1441" spans="1:9" s="4" customFormat="1" ht="12.75">
      <c r="A1441" s="3"/>
      <c r="B1441" s="19"/>
      <c r="C1441" s="3"/>
      <c r="D1441" s="18"/>
      <c r="E1441" s="18"/>
      <c r="F1441" s="18"/>
      <c r="G1441" s="18"/>
      <c r="H1441" s="18"/>
      <c r="I1441" s="18"/>
    </row>
    <row r="1442" spans="1:9" s="4" customFormat="1" ht="12.75">
      <c r="A1442" s="3"/>
      <c r="B1442" s="19"/>
      <c r="C1442" s="3"/>
      <c r="D1442" s="18"/>
      <c r="E1442" s="18"/>
      <c r="F1442" s="18"/>
      <c r="G1442" s="18"/>
      <c r="H1442" s="18"/>
      <c r="I1442" s="18"/>
    </row>
    <row r="1443" spans="1:9" s="4" customFormat="1" ht="12.75">
      <c r="A1443" s="3"/>
      <c r="B1443" s="19"/>
      <c r="C1443" s="3"/>
      <c r="D1443" s="18"/>
      <c r="E1443" s="18"/>
      <c r="F1443" s="18"/>
      <c r="G1443" s="18"/>
      <c r="H1443" s="18"/>
      <c r="I1443" s="18"/>
    </row>
    <row r="1444" spans="1:9" s="4" customFormat="1" ht="12.75">
      <c r="A1444" s="3"/>
      <c r="B1444" s="19"/>
      <c r="C1444" s="3"/>
      <c r="D1444" s="18"/>
      <c r="E1444" s="18"/>
      <c r="F1444" s="18"/>
      <c r="G1444" s="18"/>
      <c r="H1444" s="18"/>
      <c r="I1444" s="18"/>
    </row>
    <row r="1445" spans="1:9" s="4" customFormat="1" ht="12.75">
      <c r="A1445" s="3"/>
      <c r="B1445" s="19"/>
      <c r="C1445" s="3"/>
      <c r="D1445" s="18"/>
      <c r="E1445" s="18"/>
      <c r="F1445" s="18"/>
      <c r="G1445" s="18"/>
      <c r="H1445" s="18"/>
      <c r="I1445" s="18"/>
    </row>
    <row r="1446" spans="1:9" s="4" customFormat="1" ht="12.75">
      <c r="A1446" s="3"/>
      <c r="B1446" s="19"/>
      <c r="C1446" s="3"/>
      <c r="D1446" s="18"/>
      <c r="E1446" s="18"/>
      <c r="F1446" s="18"/>
      <c r="G1446" s="18"/>
      <c r="H1446" s="18"/>
      <c r="I1446" s="18"/>
    </row>
    <row r="1447" spans="1:9" s="4" customFormat="1" ht="12.75">
      <c r="A1447" s="3"/>
      <c r="B1447" s="19"/>
      <c r="C1447" s="3"/>
      <c r="D1447" s="18"/>
      <c r="E1447" s="18"/>
      <c r="F1447" s="18"/>
      <c r="G1447" s="18"/>
      <c r="H1447" s="18"/>
      <c r="I1447" s="18"/>
    </row>
    <row r="1448" spans="1:9" s="4" customFormat="1" ht="12.75">
      <c r="A1448" s="3"/>
      <c r="B1448" s="19"/>
      <c r="C1448" s="3"/>
      <c r="D1448" s="18"/>
      <c r="E1448" s="18"/>
      <c r="F1448" s="18"/>
      <c r="G1448" s="18"/>
      <c r="H1448" s="18"/>
      <c r="I1448" s="18"/>
    </row>
    <row r="1449" spans="1:9" s="4" customFormat="1" ht="12.75">
      <c r="A1449" s="3"/>
      <c r="B1449" s="19"/>
      <c r="C1449" s="3"/>
      <c r="D1449" s="18"/>
      <c r="E1449" s="18"/>
      <c r="F1449" s="18"/>
      <c r="G1449" s="18"/>
      <c r="H1449" s="18"/>
      <c r="I1449" s="18"/>
    </row>
    <row r="1450" spans="1:9" s="4" customFormat="1" ht="12.75">
      <c r="A1450" s="3"/>
      <c r="B1450" s="19"/>
      <c r="C1450" s="3"/>
      <c r="D1450" s="18"/>
      <c r="E1450" s="18"/>
      <c r="F1450" s="18"/>
      <c r="G1450" s="18"/>
      <c r="H1450" s="18"/>
      <c r="I1450" s="18"/>
    </row>
    <row r="1451" spans="1:9" s="4" customFormat="1" ht="12.75">
      <c r="A1451" s="3"/>
      <c r="B1451" s="19"/>
      <c r="C1451" s="3"/>
      <c r="D1451" s="18"/>
      <c r="E1451" s="18"/>
      <c r="F1451" s="18"/>
      <c r="G1451" s="18"/>
      <c r="H1451" s="18"/>
      <c r="I1451" s="18"/>
    </row>
    <row r="1452" spans="1:9" s="4" customFormat="1" ht="12.75">
      <c r="A1452" s="3"/>
      <c r="B1452" s="19"/>
      <c r="C1452" s="3"/>
      <c r="D1452" s="18"/>
      <c r="E1452" s="18"/>
      <c r="F1452" s="18"/>
      <c r="G1452" s="18"/>
      <c r="H1452" s="18"/>
      <c r="I1452" s="18"/>
    </row>
    <row r="1453" spans="1:9" s="4" customFormat="1" ht="12.75">
      <c r="A1453" s="3"/>
      <c r="B1453" s="19"/>
      <c r="C1453" s="3"/>
      <c r="D1453" s="18"/>
      <c r="E1453" s="18"/>
      <c r="F1453" s="18"/>
      <c r="G1453" s="18"/>
      <c r="H1453" s="18"/>
      <c r="I1453" s="18"/>
    </row>
    <row r="1454" spans="1:9" s="4" customFormat="1" ht="12.75">
      <c r="A1454" s="3"/>
      <c r="B1454" s="19"/>
      <c r="C1454" s="3"/>
      <c r="D1454" s="18"/>
      <c r="E1454" s="18"/>
      <c r="F1454" s="18"/>
      <c r="G1454" s="18"/>
      <c r="H1454" s="18"/>
      <c r="I1454" s="18"/>
    </row>
    <row r="1455" spans="1:9" s="4" customFormat="1" ht="12.75">
      <c r="A1455" s="3"/>
      <c r="B1455" s="19"/>
      <c r="C1455" s="3"/>
      <c r="D1455" s="18"/>
      <c r="E1455" s="18"/>
      <c r="F1455" s="18"/>
      <c r="G1455" s="18"/>
      <c r="H1455" s="18"/>
      <c r="I1455" s="18"/>
    </row>
    <row r="1456" spans="1:9" s="4" customFormat="1" ht="12.75">
      <c r="A1456" s="3"/>
      <c r="B1456" s="19"/>
      <c r="C1456" s="3"/>
      <c r="D1456" s="18"/>
      <c r="E1456" s="18"/>
      <c r="F1456" s="18"/>
      <c r="G1456" s="18"/>
      <c r="H1456" s="18"/>
      <c r="I1456" s="18"/>
    </row>
    <row r="1457" spans="1:9" s="4" customFormat="1" ht="12.75">
      <c r="A1457" s="3"/>
      <c r="B1457" s="19"/>
      <c r="C1457" s="3"/>
      <c r="D1457" s="18"/>
      <c r="E1457" s="18"/>
      <c r="F1457" s="18"/>
      <c r="G1457" s="18"/>
      <c r="H1457" s="18"/>
      <c r="I1457" s="18"/>
    </row>
    <row r="1458" spans="1:9" s="4" customFormat="1" ht="12.75">
      <c r="A1458" s="3"/>
      <c r="B1458" s="19"/>
      <c r="C1458" s="3"/>
      <c r="D1458" s="18"/>
      <c r="E1458" s="18"/>
      <c r="F1458" s="18"/>
      <c r="G1458" s="18"/>
      <c r="H1458" s="18"/>
      <c r="I1458" s="18"/>
    </row>
    <row r="1459" spans="1:9" s="4" customFormat="1" ht="12.75">
      <c r="A1459" s="3"/>
      <c r="B1459" s="19"/>
      <c r="C1459" s="3"/>
      <c r="D1459" s="18"/>
      <c r="E1459" s="18"/>
      <c r="F1459" s="18"/>
      <c r="G1459" s="18"/>
      <c r="H1459" s="18"/>
      <c r="I1459" s="18"/>
    </row>
    <row r="1460" spans="1:9" s="4" customFormat="1" ht="12.75">
      <c r="A1460" s="3"/>
      <c r="B1460" s="19"/>
      <c r="C1460" s="3"/>
      <c r="D1460" s="18"/>
      <c r="E1460" s="18"/>
      <c r="F1460" s="18"/>
      <c r="G1460" s="18"/>
      <c r="H1460" s="18"/>
      <c r="I1460" s="18"/>
    </row>
    <row r="1461" spans="1:9" s="4" customFormat="1" ht="12.75">
      <c r="A1461" s="3"/>
      <c r="B1461" s="19"/>
      <c r="C1461" s="3"/>
      <c r="D1461" s="18"/>
      <c r="E1461" s="18"/>
      <c r="F1461" s="18"/>
      <c r="G1461" s="18"/>
      <c r="H1461" s="18"/>
      <c r="I1461" s="18"/>
    </row>
    <row r="1462" spans="1:9" s="4" customFormat="1" ht="12.75">
      <c r="A1462" s="3"/>
      <c r="B1462" s="19"/>
      <c r="C1462" s="3"/>
      <c r="D1462" s="18"/>
      <c r="E1462" s="18"/>
      <c r="F1462" s="18"/>
      <c r="G1462" s="18"/>
      <c r="H1462" s="18"/>
      <c r="I1462" s="18"/>
    </row>
    <row r="1463" spans="1:9" s="4" customFormat="1" ht="12.75">
      <c r="A1463" s="3"/>
      <c r="B1463" s="19"/>
      <c r="C1463" s="3"/>
      <c r="D1463" s="18"/>
      <c r="E1463" s="18"/>
      <c r="F1463" s="18"/>
      <c r="G1463" s="18"/>
      <c r="H1463" s="18"/>
      <c r="I1463" s="18"/>
    </row>
    <row r="1464" spans="1:9" s="4" customFormat="1" ht="12.75">
      <c r="A1464" s="3"/>
      <c r="B1464" s="19"/>
      <c r="C1464" s="3"/>
      <c r="D1464" s="18"/>
      <c r="E1464" s="18"/>
      <c r="F1464" s="18"/>
      <c r="G1464" s="18"/>
      <c r="H1464" s="18"/>
      <c r="I1464" s="18"/>
    </row>
    <row r="1465" spans="1:9" s="4" customFormat="1" ht="12.75">
      <c r="A1465" s="3"/>
      <c r="B1465" s="19"/>
      <c r="C1465" s="3"/>
      <c r="D1465" s="18"/>
      <c r="E1465" s="18"/>
      <c r="F1465" s="18"/>
      <c r="G1465" s="18"/>
      <c r="H1465" s="18"/>
      <c r="I1465" s="18"/>
    </row>
    <row r="1466" spans="1:9" s="4" customFormat="1" ht="12.75">
      <c r="A1466" s="3"/>
      <c r="B1466" s="19"/>
      <c r="C1466" s="3"/>
      <c r="D1466" s="18"/>
      <c r="E1466" s="18"/>
      <c r="F1466" s="18"/>
      <c r="G1466" s="18"/>
      <c r="H1466" s="18"/>
      <c r="I1466" s="18"/>
    </row>
    <row r="1467" spans="1:9" s="4" customFormat="1" ht="12.75">
      <c r="A1467" s="3"/>
      <c r="B1467" s="19"/>
      <c r="C1467" s="3"/>
      <c r="D1467" s="18"/>
      <c r="E1467" s="18"/>
      <c r="F1467" s="18"/>
      <c r="G1467" s="18"/>
      <c r="H1467" s="18"/>
      <c r="I1467" s="18"/>
    </row>
    <row r="1468" spans="1:9" s="4" customFormat="1" ht="12.75">
      <c r="A1468" s="3"/>
      <c r="B1468" s="19"/>
      <c r="C1468" s="3"/>
      <c r="D1468" s="18"/>
      <c r="E1468" s="18"/>
      <c r="F1468" s="18"/>
      <c r="G1468" s="18"/>
      <c r="H1468" s="18"/>
      <c r="I1468" s="18"/>
    </row>
    <row r="1469" spans="1:9" s="4" customFormat="1" ht="12.75">
      <c r="A1469" s="3"/>
      <c r="B1469" s="19"/>
      <c r="C1469" s="3"/>
      <c r="D1469" s="18"/>
      <c r="E1469" s="18"/>
      <c r="F1469" s="18"/>
      <c r="G1469" s="18"/>
      <c r="H1469" s="18"/>
      <c r="I1469" s="18"/>
    </row>
    <row r="1470" spans="1:9" s="4" customFormat="1" ht="12.75">
      <c r="A1470" s="3"/>
      <c r="B1470" s="19"/>
      <c r="C1470" s="3"/>
      <c r="D1470" s="18"/>
      <c r="E1470" s="18"/>
      <c r="F1470" s="18"/>
      <c r="G1470" s="18"/>
      <c r="H1470" s="18"/>
      <c r="I1470" s="18"/>
    </row>
    <row r="1471" spans="1:9" s="4" customFormat="1" ht="12.75">
      <c r="A1471" s="3"/>
      <c r="B1471" s="19"/>
      <c r="C1471" s="3"/>
      <c r="D1471" s="18"/>
      <c r="E1471" s="18"/>
      <c r="F1471" s="18"/>
      <c r="G1471" s="18"/>
      <c r="H1471" s="18"/>
      <c r="I1471" s="18"/>
    </row>
    <row r="1472" spans="1:9" s="4" customFormat="1" ht="12.75">
      <c r="A1472" s="3"/>
      <c r="B1472" s="19"/>
      <c r="C1472" s="3"/>
      <c r="D1472" s="18"/>
      <c r="E1472" s="18"/>
      <c r="F1472" s="18"/>
      <c r="G1472" s="18"/>
      <c r="H1472" s="18"/>
      <c r="I1472" s="18"/>
    </row>
    <row r="1473" spans="1:9" s="4" customFormat="1" ht="12.75">
      <c r="A1473" s="3"/>
      <c r="B1473" s="19"/>
      <c r="C1473" s="3"/>
      <c r="D1473" s="18"/>
      <c r="E1473" s="18"/>
      <c r="F1473" s="18"/>
      <c r="G1473" s="18"/>
      <c r="H1473" s="18"/>
      <c r="I1473" s="18"/>
    </row>
    <row r="1474" spans="1:9" s="4" customFormat="1" ht="12.75">
      <c r="A1474" s="3"/>
      <c r="B1474" s="19"/>
      <c r="C1474" s="3"/>
      <c r="D1474" s="18"/>
      <c r="E1474" s="18"/>
      <c r="F1474" s="18"/>
      <c r="G1474" s="18"/>
      <c r="H1474" s="18"/>
      <c r="I1474" s="18"/>
    </row>
    <row r="1475" spans="1:9" s="4" customFormat="1" ht="12.75">
      <c r="A1475" s="3"/>
      <c r="B1475" s="19"/>
      <c r="C1475" s="3"/>
      <c r="D1475" s="18"/>
      <c r="E1475" s="18"/>
      <c r="F1475" s="18"/>
      <c r="G1475" s="18"/>
      <c r="H1475" s="18"/>
      <c r="I1475" s="18"/>
    </row>
    <row r="1476" spans="1:9" s="4" customFormat="1" ht="12.75">
      <c r="A1476" s="3"/>
      <c r="B1476" s="19"/>
      <c r="C1476" s="3"/>
      <c r="D1476" s="18"/>
      <c r="E1476" s="18"/>
      <c r="F1476" s="18"/>
      <c r="G1476" s="18"/>
      <c r="H1476" s="18"/>
      <c r="I1476" s="18"/>
    </row>
    <row r="1477" spans="1:9" s="4" customFormat="1" ht="12.75">
      <c r="A1477" s="3"/>
      <c r="B1477" s="19"/>
      <c r="C1477" s="3"/>
      <c r="D1477" s="18"/>
      <c r="E1477" s="18"/>
      <c r="F1477" s="18"/>
      <c r="G1477" s="18"/>
      <c r="H1477" s="18"/>
      <c r="I1477" s="18"/>
    </row>
    <row r="1478" spans="1:9" s="4" customFormat="1" ht="12.75">
      <c r="A1478" s="3"/>
      <c r="B1478" s="19"/>
      <c r="C1478" s="3"/>
      <c r="D1478" s="18"/>
      <c r="E1478" s="18"/>
      <c r="F1478" s="18"/>
      <c r="G1478" s="18"/>
      <c r="H1478" s="18"/>
      <c r="I1478" s="18"/>
    </row>
    <row r="1479" spans="1:9" s="4" customFormat="1" ht="12.75">
      <c r="A1479" s="3"/>
      <c r="B1479" s="19"/>
      <c r="C1479" s="3"/>
      <c r="D1479" s="18"/>
      <c r="E1479" s="18"/>
      <c r="F1479" s="18"/>
      <c r="G1479" s="18"/>
      <c r="H1479" s="18"/>
      <c r="I1479" s="18"/>
    </row>
    <row r="1480" spans="1:9" s="4" customFormat="1" ht="12.75">
      <c r="A1480" s="3"/>
      <c r="B1480" s="19"/>
      <c r="C1480" s="3"/>
      <c r="D1480" s="18"/>
      <c r="E1480" s="18"/>
      <c r="F1480" s="18"/>
      <c r="G1480" s="18"/>
      <c r="H1480" s="18"/>
      <c r="I1480" s="18"/>
    </row>
    <row r="1481" spans="1:9" s="4" customFormat="1" ht="12.75">
      <c r="A1481" s="3"/>
      <c r="B1481" s="19"/>
      <c r="C1481" s="3"/>
      <c r="D1481" s="18"/>
      <c r="E1481" s="18"/>
      <c r="F1481" s="18"/>
      <c r="G1481" s="18"/>
      <c r="H1481" s="18"/>
      <c r="I1481" s="18"/>
    </row>
    <row r="1482" spans="1:9" s="4" customFormat="1" ht="12.75">
      <c r="A1482" s="3"/>
      <c r="B1482" s="19"/>
      <c r="C1482" s="3"/>
      <c r="D1482" s="18"/>
      <c r="E1482" s="18"/>
      <c r="F1482" s="18"/>
      <c r="G1482" s="18"/>
      <c r="H1482" s="18"/>
      <c r="I1482" s="18"/>
    </row>
    <row r="1483" spans="1:9" s="4" customFormat="1" ht="12.75">
      <c r="A1483" s="3"/>
      <c r="B1483" s="19"/>
      <c r="C1483" s="3"/>
      <c r="D1483" s="18"/>
      <c r="E1483" s="18"/>
      <c r="F1483" s="18"/>
      <c r="G1483" s="18"/>
      <c r="H1483" s="18"/>
      <c r="I1483" s="18"/>
    </row>
    <row r="1484" spans="1:9" s="4" customFormat="1" ht="12.75">
      <c r="A1484" s="3"/>
      <c r="B1484" s="19"/>
      <c r="C1484" s="3"/>
      <c r="D1484" s="18"/>
      <c r="E1484" s="18"/>
      <c r="F1484" s="18"/>
      <c r="G1484" s="18"/>
      <c r="H1484" s="18"/>
      <c r="I1484" s="18"/>
    </row>
    <row r="1485" spans="1:9" s="4" customFormat="1" ht="12.75">
      <c r="A1485" s="3"/>
      <c r="B1485" s="19"/>
      <c r="C1485" s="3"/>
      <c r="D1485" s="18"/>
      <c r="E1485" s="18"/>
      <c r="F1485" s="18"/>
      <c r="G1485" s="18"/>
      <c r="H1485" s="18"/>
      <c r="I1485" s="18"/>
    </row>
    <row r="1486" spans="1:9" s="4" customFormat="1" ht="12.75">
      <c r="A1486" s="3"/>
      <c r="B1486" s="19"/>
      <c r="C1486" s="3"/>
      <c r="D1486" s="18"/>
      <c r="E1486" s="18"/>
      <c r="F1486" s="18"/>
      <c r="G1486" s="18"/>
      <c r="H1486" s="18"/>
      <c r="I1486" s="18"/>
    </row>
    <row r="1487" spans="1:9" s="4" customFormat="1" ht="12.75">
      <c r="A1487" s="3"/>
      <c r="B1487" s="19"/>
      <c r="C1487" s="3"/>
      <c r="D1487" s="18"/>
      <c r="E1487" s="18"/>
      <c r="F1487" s="18"/>
      <c r="G1487" s="18"/>
      <c r="H1487" s="18"/>
      <c r="I1487" s="18"/>
    </row>
    <row r="1488" spans="1:9" s="4" customFormat="1" ht="12.75">
      <c r="A1488" s="3"/>
      <c r="B1488" s="19"/>
      <c r="C1488" s="3"/>
      <c r="D1488" s="18"/>
      <c r="E1488" s="18"/>
      <c r="F1488" s="18"/>
      <c r="G1488" s="18"/>
      <c r="H1488" s="18"/>
      <c r="I1488" s="18"/>
    </row>
    <row r="1489" spans="1:9" s="4" customFormat="1" ht="12.75">
      <c r="A1489" s="3"/>
      <c r="B1489" s="19"/>
      <c r="C1489" s="3"/>
      <c r="D1489" s="18"/>
      <c r="E1489" s="18"/>
      <c r="F1489" s="18"/>
      <c r="G1489" s="18"/>
      <c r="H1489" s="18"/>
      <c r="I1489" s="18"/>
    </row>
    <row r="1490" spans="1:9" s="4" customFormat="1" ht="12.75">
      <c r="A1490" s="3"/>
      <c r="B1490" s="19"/>
      <c r="C1490" s="3"/>
      <c r="D1490" s="18"/>
      <c r="E1490" s="18"/>
      <c r="F1490" s="18"/>
      <c r="G1490" s="18"/>
      <c r="H1490" s="18"/>
      <c r="I1490" s="18"/>
    </row>
    <row r="1491" spans="1:9" s="4" customFormat="1" ht="12.75">
      <c r="A1491" s="3"/>
      <c r="B1491" s="19"/>
      <c r="C1491" s="3"/>
      <c r="D1491" s="18"/>
      <c r="E1491" s="18"/>
      <c r="F1491" s="18"/>
      <c r="G1491" s="18"/>
      <c r="H1491" s="18"/>
      <c r="I1491" s="18"/>
    </row>
    <row r="1492" spans="1:9" s="4" customFormat="1" ht="12.75">
      <c r="A1492" s="3"/>
      <c r="B1492" s="19"/>
      <c r="C1492" s="3"/>
      <c r="D1492" s="18"/>
      <c r="E1492" s="18"/>
      <c r="F1492" s="18"/>
      <c r="G1492" s="18"/>
      <c r="H1492" s="18"/>
      <c r="I1492" s="18"/>
    </row>
    <row r="1493" spans="1:9" s="4" customFormat="1" ht="12.75">
      <c r="A1493" s="3"/>
      <c r="B1493" s="19"/>
      <c r="C1493" s="3"/>
      <c r="D1493" s="18"/>
      <c r="E1493" s="18"/>
      <c r="F1493" s="18"/>
      <c r="G1493" s="18"/>
      <c r="H1493" s="18"/>
      <c r="I1493" s="18"/>
    </row>
    <row r="1494" spans="1:9" s="4" customFormat="1" ht="12.75">
      <c r="A1494" s="3"/>
      <c r="B1494" s="19"/>
      <c r="C1494" s="3"/>
      <c r="D1494" s="18"/>
      <c r="E1494" s="18"/>
      <c r="F1494" s="18"/>
      <c r="G1494" s="18"/>
      <c r="H1494" s="18"/>
      <c r="I1494" s="18"/>
    </row>
    <row r="1495" spans="1:9" s="4" customFormat="1" ht="12.75">
      <c r="A1495" s="3"/>
      <c r="B1495" s="19"/>
      <c r="C1495" s="3"/>
      <c r="D1495" s="18"/>
      <c r="E1495" s="18"/>
      <c r="F1495" s="18"/>
      <c r="G1495" s="18"/>
      <c r="H1495" s="18"/>
      <c r="I1495" s="18"/>
    </row>
    <row r="1496" spans="1:9" s="4" customFormat="1" ht="12.75">
      <c r="A1496" s="3"/>
      <c r="B1496" s="19"/>
      <c r="C1496" s="3"/>
      <c r="D1496" s="18"/>
      <c r="E1496" s="18"/>
      <c r="F1496" s="18"/>
      <c r="G1496" s="18"/>
      <c r="H1496" s="18"/>
      <c r="I1496" s="18"/>
    </row>
    <row r="1497" spans="1:9" s="4" customFormat="1" ht="12.75">
      <c r="A1497" s="3"/>
      <c r="B1497" s="19"/>
      <c r="C1497" s="3"/>
      <c r="D1497" s="18"/>
      <c r="E1497" s="18"/>
      <c r="F1497" s="18"/>
      <c r="G1497" s="18"/>
      <c r="H1497" s="18"/>
      <c r="I1497" s="18"/>
    </row>
    <row r="1498" spans="1:9" s="4" customFormat="1" ht="12.75">
      <c r="A1498" s="3"/>
      <c r="B1498" s="19"/>
      <c r="C1498" s="3"/>
      <c r="D1498" s="18"/>
      <c r="E1498" s="18"/>
      <c r="F1498" s="18"/>
      <c r="G1498" s="18"/>
      <c r="H1498" s="18"/>
      <c r="I1498" s="18"/>
    </row>
    <row r="1499" spans="1:9" s="4" customFormat="1" ht="12.75">
      <c r="A1499" s="3"/>
      <c r="B1499" s="19"/>
      <c r="C1499" s="3"/>
      <c r="D1499" s="18"/>
      <c r="E1499" s="18"/>
      <c r="F1499" s="18"/>
      <c r="G1499" s="18"/>
      <c r="H1499" s="18"/>
      <c r="I1499" s="18"/>
    </row>
    <row r="1500" spans="1:9" s="4" customFormat="1" ht="12.75">
      <c r="A1500" s="3"/>
      <c r="B1500" s="19"/>
      <c r="C1500" s="3"/>
      <c r="D1500" s="18"/>
      <c r="E1500" s="18"/>
      <c r="F1500" s="18"/>
      <c r="G1500" s="18"/>
      <c r="H1500" s="18"/>
      <c r="I1500" s="18"/>
    </row>
    <row r="1501" spans="1:9" s="4" customFormat="1" ht="12.75">
      <c r="A1501" s="3"/>
      <c r="B1501" s="19"/>
      <c r="C1501" s="3"/>
      <c r="D1501" s="18"/>
      <c r="E1501" s="18"/>
      <c r="F1501" s="18"/>
      <c r="G1501" s="18"/>
      <c r="H1501" s="18"/>
      <c r="I1501" s="18"/>
    </row>
    <row r="1502" spans="1:9" s="4" customFormat="1" ht="12.75">
      <c r="A1502" s="3"/>
      <c r="B1502" s="19"/>
      <c r="C1502" s="3"/>
      <c r="D1502" s="18"/>
      <c r="E1502" s="18"/>
      <c r="F1502" s="18"/>
      <c r="G1502" s="18"/>
      <c r="H1502" s="18"/>
      <c r="I1502" s="18"/>
    </row>
    <row r="1503" spans="1:9" s="4" customFormat="1" ht="12.75">
      <c r="A1503" s="3"/>
      <c r="B1503" s="19"/>
      <c r="C1503" s="3"/>
      <c r="D1503" s="18"/>
      <c r="E1503" s="18"/>
      <c r="F1503" s="18"/>
      <c r="G1503" s="18"/>
      <c r="H1503" s="18"/>
      <c r="I1503" s="18"/>
    </row>
    <row r="1504" spans="1:9" s="4" customFormat="1" ht="12.75">
      <c r="A1504" s="3"/>
      <c r="B1504" s="19"/>
      <c r="C1504" s="3"/>
      <c r="D1504" s="18"/>
      <c r="E1504" s="18"/>
      <c r="F1504" s="18"/>
      <c r="G1504" s="18"/>
      <c r="H1504" s="18"/>
      <c r="I1504" s="18"/>
    </row>
    <row r="1505" spans="1:9" s="4" customFormat="1" ht="12.75">
      <c r="A1505" s="3"/>
      <c r="B1505" s="19"/>
      <c r="C1505" s="3"/>
      <c r="D1505" s="18"/>
      <c r="E1505" s="18"/>
      <c r="F1505" s="18"/>
      <c r="G1505" s="18"/>
      <c r="H1505" s="18"/>
      <c r="I1505" s="18"/>
    </row>
    <row r="1506" spans="1:9" s="4" customFormat="1" ht="12.75">
      <c r="A1506" s="3"/>
      <c r="B1506" s="19"/>
      <c r="C1506" s="3"/>
      <c r="D1506" s="18"/>
      <c r="E1506" s="18"/>
      <c r="F1506" s="18"/>
      <c r="G1506" s="18"/>
      <c r="H1506" s="18"/>
      <c r="I1506" s="18"/>
    </row>
    <row r="1507" spans="1:9" s="4" customFormat="1" ht="12.75">
      <c r="A1507" s="3"/>
      <c r="B1507" s="19"/>
      <c r="C1507" s="3"/>
      <c r="D1507" s="18"/>
      <c r="E1507" s="18"/>
      <c r="F1507" s="18"/>
      <c r="G1507" s="18"/>
      <c r="H1507" s="18"/>
      <c r="I1507" s="18"/>
    </row>
    <row r="1508" spans="1:9" s="4" customFormat="1" ht="12.75">
      <c r="A1508" s="3"/>
      <c r="B1508" s="19"/>
      <c r="C1508" s="3"/>
      <c r="D1508" s="18"/>
      <c r="E1508" s="18"/>
      <c r="F1508" s="18"/>
      <c r="G1508" s="18"/>
      <c r="H1508" s="18"/>
      <c r="I1508" s="18"/>
    </row>
    <row r="1509" spans="1:9" s="4" customFormat="1" ht="12.75">
      <c r="A1509" s="3"/>
      <c r="B1509" s="19"/>
      <c r="C1509" s="3"/>
      <c r="D1509" s="18"/>
      <c r="E1509" s="18"/>
      <c r="F1509" s="18"/>
      <c r="G1509" s="18"/>
      <c r="H1509" s="18"/>
      <c r="I1509" s="18"/>
    </row>
    <row r="1510" spans="1:9" s="4" customFormat="1" ht="12.75">
      <c r="A1510" s="3"/>
      <c r="B1510" s="19"/>
      <c r="C1510" s="3"/>
      <c r="D1510" s="18"/>
      <c r="E1510" s="18"/>
      <c r="F1510" s="18"/>
      <c r="G1510" s="18"/>
      <c r="H1510" s="18"/>
      <c r="I1510" s="18"/>
    </row>
    <row r="1511" spans="1:9" s="4" customFormat="1" ht="12.75">
      <c r="A1511" s="3"/>
      <c r="B1511" s="19"/>
      <c r="C1511" s="3"/>
      <c r="D1511" s="18"/>
      <c r="E1511" s="18"/>
      <c r="F1511" s="18"/>
      <c r="G1511" s="18"/>
      <c r="H1511" s="18"/>
      <c r="I1511" s="18"/>
    </row>
    <row r="1512" spans="1:9" s="4" customFormat="1" ht="12.75">
      <c r="A1512" s="3"/>
      <c r="B1512" s="19"/>
      <c r="C1512" s="3"/>
      <c r="D1512" s="18"/>
      <c r="E1512" s="18"/>
      <c r="F1512" s="18"/>
      <c r="G1512" s="18"/>
      <c r="H1512" s="18"/>
      <c r="I1512" s="18"/>
    </row>
    <row r="1513" spans="1:9" s="4" customFormat="1" ht="12.75">
      <c r="A1513" s="3"/>
      <c r="B1513" s="19"/>
      <c r="C1513" s="3"/>
      <c r="D1513" s="18"/>
      <c r="E1513" s="18"/>
      <c r="F1513" s="18"/>
      <c r="G1513" s="18"/>
      <c r="H1513" s="18"/>
      <c r="I1513" s="18"/>
    </row>
    <row r="1514" spans="1:9" s="4" customFormat="1" ht="12.75">
      <c r="A1514" s="3"/>
      <c r="B1514" s="19"/>
      <c r="C1514" s="3"/>
      <c r="D1514" s="18"/>
      <c r="E1514" s="18"/>
      <c r="F1514" s="18"/>
      <c r="G1514" s="18"/>
      <c r="H1514" s="18"/>
      <c r="I1514" s="18"/>
    </row>
    <row r="1515" spans="1:9" s="4" customFormat="1" ht="12.75">
      <c r="A1515" s="3"/>
      <c r="B1515" s="19"/>
      <c r="C1515" s="3"/>
      <c r="D1515" s="18"/>
      <c r="E1515" s="18"/>
      <c r="F1515" s="18"/>
      <c r="G1515" s="18"/>
      <c r="H1515" s="18"/>
      <c r="I1515" s="18"/>
    </row>
    <row r="1516" spans="1:9" s="4" customFormat="1" ht="12.75">
      <c r="A1516" s="3"/>
      <c r="B1516" s="19"/>
      <c r="C1516" s="3"/>
      <c r="D1516" s="18"/>
      <c r="E1516" s="18"/>
      <c r="F1516" s="18"/>
      <c r="G1516" s="18"/>
      <c r="H1516" s="18"/>
      <c r="I1516" s="18"/>
    </row>
    <row r="1517" spans="1:9" s="4" customFormat="1" ht="12.75">
      <c r="A1517" s="3"/>
      <c r="B1517" s="19"/>
      <c r="C1517" s="3"/>
      <c r="D1517" s="18"/>
      <c r="E1517" s="18"/>
      <c r="F1517" s="18"/>
      <c r="G1517" s="18"/>
      <c r="H1517" s="18"/>
      <c r="I1517" s="18"/>
    </row>
    <row r="1518" spans="1:9" s="4" customFormat="1" ht="12.75">
      <c r="A1518" s="3"/>
      <c r="B1518" s="19"/>
      <c r="C1518" s="3"/>
      <c r="D1518" s="18"/>
      <c r="E1518" s="18"/>
      <c r="F1518" s="18"/>
      <c r="G1518" s="18"/>
      <c r="H1518" s="18"/>
      <c r="I1518" s="18"/>
    </row>
    <row r="1519" spans="1:9" s="4" customFormat="1" ht="12.75">
      <c r="A1519" s="3"/>
      <c r="B1519" s="19"/>
      <c r="C1519" s="3"/>
      <c r="D1519" s="18"/>
      <c r="E1519" s="18"/>
      <c r="F1519" s="18"/>
      <c r="G1519" s="18"/>
      <c r="H1519" s="18"/>
      <c r="I1519" s="18"/>
    </row>
    <row r="1520" spans="1:9" s="4" customFormat="1" ht="12.75">
      <c r="A1520" s="3"/>
      <c r="B1520" s="19"/>
      <c r="C1520" s="3"/>
      <c r="D1520" s="18"/>
      <c r="E1520" s="18"/>
      <c r="F1520" s="18"/>
      <c r="G1520" s="18"/>
      <c r="H1520" s="18"/>
      <c r="I1520" s="18"/>
    </row>
    <row r="1521" spans="1:9" s="4" customFormat="1" ht="12.75">
      <c r="A1521" s="3"/>
      <c r="B1521" s="19"/>
      <c r="C1521" s="3"/>
      <c r="D1521" s="18"/>
      <c r="E1521" s="18"/>
      <c r="F1521" s="18"/>
      <c r="G1521" s="18"/>
      <c r="H1521" s="18"/>
      <c r="I1521" s="18"/>
    </row>
    <row r="1522" spans="1:9" s="4" customFormat="1" ht="12.75">
      <c r="A1522" s="3"/>
      <c r="B1522" s="19"/>
      <c r="C1522" s="3"/>
      <c r="D1522" s="18"/>
      <c r="E1522" s="18"/>
      <c r="F1522" s="18"/>
      <c r="G1522" s="18"/>
      <c r="H1522" s="18"/>
      <c r="I1522" s="18"/>
    </row>
    <row r="1523" spans="1:9" s="4" customFormat="1" ht="12.75">
      <c r="A1523" s="3"/>
      <c r="B1523" s="19"/>
      <c r="C1523" s="3"/>
      <c r="D1523" s="18"/>
      <c r="E1523" s="18"/>
      <c r="F1523" s="18"/>
      <c r="G1523" s="18"/>
      <c r="H1523" s="18"/>
      <c r="I1523" s="18"/>
    </row>
    <row r="1524" spans="1:9" s="4" customFormat="1" ht="12.75">
      <c r="A1524" s="3"/>
      <c r="B1524" s="19"/>
      <c r="C1524" s="3"/>
      <c r="D1524" s="18"/>
      <c r="E1524" s="18"/>
      <c r="F1524" s="18"/>
      <c r="G1524" s="18"/>
      <c r="H1524" s="18"/>
      <c r="I1524" s="18"/>
    </row>
    <row r="1525" spans="1:9" s="4" customFormat="1" ht="12.75">
      <c r="A1525" s="3"/>
      <c r="B1525" s="19"/>
      <c r="C1525" s="3"/>
      <c r="D1525" s="18"/>
      <c r="E1525" s="18"/>
      <c r="F1525" s="18"/>
      <c r="G1525" s="18"/>
      <c r="H1525" s="18"/>
      <c r="I1525" s="18"/>
    </row>
    <row r="1526" spans="1:9" s="4" customFormat="1" ht="12.75">
      <c r="A1526" s="3"/>
      <c r="B1526" s="19"/>
      <c r="C1526" s="3"/>
      <c r="D1526" s="18"/>
      <c r="E1526" s="18"/>
      <c r="F1526" s="18"/>
      <c r="G1526" s="18"/>
      <c r="H1526" s="18"/>
      <c r="I1526" s="18"/>
    </row>
    <row r="1527" spans="1:9" s="4" customFormat="1" ht="12.75">
      <c r="A1527" s="3"/>
      <c r="B1527" s="19"/>
      <c r="C1527" s="3"/>
      <c r="D1527" s="18"/>
      <c r="E1527" s="18"/>
      <c r="F1527" s="18"/>
      <c r="G1527" s="18"/>
      <c r="H1527" s="18"/>
      <c r="I1527" s="18"/>
    </row>
    <row r="1528" spans="1:9" s="4" customFormat="1" ht="12.75">
      <c r="A1528" s="3"/>
      <c r="B1528" s="19"/>
      <c r="C1528" s="3"/>
      <c r="D1528" s="18"/>
      <c r="E1528" s="18"/>
      <c r="F1528" s="18"/>
      <c r="G1528" s="18"/>
      <c r="H1528" s="18"/>
      <c r="I1528" s="18"/>
    </row>
    <row r="1529" spans="1:9" s="4" customFormat="1" ht="12.75">
      <c r="A1529" s="3"/>
      <c r="B1529" s="19"/>
      <c r="C1529" s="3"/>
      <c r="D1529" s="18"/>
      <c r="E1529" s="18"/>
      <c r="F1529" s="18"/>
      <c r="G1529" s="18"/>
      <c r="H1529" s="18"/>
      <c r="I1529" s="18"/>
    </row>
    <row r="1530" spans="1:9" s="4" customFormat="1" ht="12.75">
      <c r="A1530" s="3"/>
      <c r="B1530" s="19"/>
      <c r="C1530" s="3"/>
      <c r="D1530" s="18"/>
      <c r="E1530" s="18"/>
      <c r="F1530" s="18"/>
      <c r="G1530" s="18"/>
      <c r="H1530" s="18"/>
      <c r="I1530" s="18"/>
    </row>
    <row r="1531" spans="1:9" s="4" customFormat="1" ht="12.75">
      <c r="A1531" s="3"/>
      <c r="B1531" s="19"/>
      <c r="C1531" s="3"/>
      <c r="D1531" s="18"/>
      <c r="E1531" s="18"/>
      <c r="F1531" s="18"/>
      <c r="G1531" s="18"/>
      <c r="H1531" s="18"/>
      <c r="I1531" s="18"/>
    </row>
    <row r="1532" spans="1:9" s="4" customFormat="1" ht="12.75">
      <c r="A1532" s="3"/>
      <c r="B1532" s="19"/>
      <c r="C1532" s="3"/>
      <c r="D1532" s="18"/>
      <c r="E1532" s="18"/>
      <c r="F1532" s="18"/>
      <c r="G1532" s="18"/>
      <c r="H1532" s="18"/>
      <c r="I1532" s="18"/>
    </row>
    <row r="1533" spans="1:9" s="4" customFormat="1" ht="12.75">
      <c r="A1533" s="3"/>
      <c r="B1533" s="19"/>
      <c r="C1533" s="3"/>
      <c r="D1533" s="18"/>
      <c r="E1533" s="18"/>
      <c r="F1533" s="18"/>
      <c r="G1533" s="18"/>
      <c r="H1533" s="18"/>
      <c r="I1533" s="18"/>
    </row>
    <row r="1534" spans="1:9" s="4" customFormat="1" ht="12.75">
      <c r="A1534" s="3"/>
      <c r="B1534" s="19"/>
      <c r="C1534" s="3"/>
      <c r="D1534" s="18"/>
      <c r="E1534" s="18"/>
      <c r="F1534" s="18"/>
      <c r="G1534" s="18"/>
      <c r="H1534" s="18"/>
      <c r="I1534" s="18"/>
    </row>
    <row r="1535" spans="1:9" s="4" customFormat="1" ht="12.75">
      <c r="A1535" s="3"/>
      <c r="B1535" s="19"/>
      <c r="C1535" s="3"/>
      <c r="D1535" s="18"/>
      <c r="E1535" s="18"/>
      <c r="F1535" s="18"/>
      <c r="G1535" s="18"/>
      <c r="H1535" s="18"/>
      <c r="I1535" s="18"/>
    </row>
    <row r="1536" spans="1:9" s="4" customFormat="1" ht="12.75">
      <c r="A1536" s="3"/>
      <c r="B1536" s="19"/>
      <c r="C1536" s="3"/>
      <c r="D1536" s="18"/>
      <c r="E1536" s="18"/>
      <c r="F1536" s="18"/>
      <c r="G1536" s="18"/>
      <c r="H1536" s="18"/>
      <c r="I1536" s="18"/>
    </row>
    <row r="1537" spans="1:9" s="4" customFormat="1" ht="12.75">
      <c r="A1537" s="3"/>
      <c r="B1537" s="19"/>
      <c r="C1537" s="3"/>
      <c r="D1537" s="18"/>
      <c r="E1537" s="18"/>
      <c r="F1537" s="18"/>
      <c r="G1537" s="18"/>
      <c r="H1537" s="18"/>
      <c r="I1537" s="18"/>
    </row>
    <row r="1538" spans="1:9" s="4" customFormat="1" ht="12.75">
      <c r="A1538" s="3"/>
      <c r="B1538" s="19"/>
      <c r="C1538" s="3"/>
      <c r="D1538" s="18"/>
      <c r="E1538" s="18"/>
      <c r="F1538" s="18"/>
      <c r="G1538" s="18"/>
      <c r="H1538" s="18"/>
      <c r="I1538" s="18"/>
    </row>
    <row r="1539" spans="1:9" s="4" customFormat="1" ht="12.75">
      <c r="A1539" s="3"/>
      <c r="B1539" s="19"/>
      <c r="C1539" s="3"/>
      <c r="D1539" s="18"/>
      <c r="E1539" s="18"/>
      <c r="F1539" s="18"/>
      <c r="G1539" s="18"/>
      <c r="H1539" s="18"/>
      <c r="I1539" s="18"/>
    </row>
    <row r="1540" spans="1:9" s="4" customFormat="1" ht="12.75">
      <c r="A1540" s="3"/>
      <c r="B1540" s="19"/>
      <c r="C1540" s="3"/>
      <c r="D1540" s="18"/>
      <c r="E1540" s="18"/>
      <c r="F1540" s="18"/>
      <c r="G1540" s="18"/>
      <c r="H1540" s="18"/>
      <c r="I1540" s="18"/>
    </row>
    <row r="1541" spans="1:9" s="4" customFormat="1" ht="12.75">
      <c r="A1541" s="3"/>
      <c r="B1541" s="19"/>
      <c r="C1541" s="3"/>
      <c r="D1541" s="18"/>
      <c r="E1541" s="18"/>
      <c r="F1541" s="18"/>
      <c r="G1541" s="18"/>
      <c r="H1541" s="18"/>
      <c r="I1541" s="18"/>
    </row>
    <row r="1542" spans="1:9" s="4" customFormat="1" ht="12.75">
      <c r="A1542" s="3"/>
      <c r="B1542" s="19"/>
      <c r="C1542" s="3"/>
      <c r="D1542" s="18"/>
      <c r="E1542" s="18"/>
      <c r="F1542" s="18"/>
      <c r="G1542" s="18"/>
      <c r="H1542" s="18"/>
      <c r="I1542" s="18"/>
    </row>
    <row r="1543" spans="1:9" s="4" customFormat="1" ht="12.75">
      <c r="A1543" s="3"/>
      <c r="B1543" s="19"/>
      <c r="C1543" s="3"/>
      <c r="D1543" s="18"/>
      <c r="E1543" s="18"/>
      <c r="F1543" s="18"/>
      <c r="G1543" s="18"/>
      <c r="H1543" s="18"/>
      <c r="I1543" s="18"/>
    </row>
    <row r="1544" spans="1:9" s="4" customFormat="1" ht="12.75">
      <c r="A1544" s="3"/>
      <c r="B1544" s="19"/>
      <c r="C1544" s="3"/>
      <c r="D1544" s="18"/>
      <c r="E1544" s="18"/>
      <c r="F1544" s="18"/>
      <c r="G1544" s="18"/>
      <c r="H1544" s="18"/>
      <c r="I1544" s="18"/>
    </row>
    <row r="1545" spans="1:9" s="4" customFormat="1" ht="12.75">
      <c r="A1545" s="3"/>
      <c r="B1545" s="19"/>
      <c r="C1545" s="3"/>
      <c r="D1545" s="18"/>
      <c r="E1545" s="18"/>
      <c r="F1545" s="18"/>
      <c r="G1545" s="18"/>
      <c r="H1545" s="18"/>
      <c r="I1545" s="18"/>
    </row>
    <row r="1546" spans="1:9" s="4" customFormat="1" ht="12.75">
      <c r="A1546" s="3"/>
      <c r="B1546" s="19"/>
      <c r="C1546" s="3"/>
      <c r="D1546" s="18"/>
      <c r="E1546" s="18"/>
      <c r="F1546" s="18"/>
      <c r="G1546" s="18"/>
      <c r="H1546" s="18"/>
      <c r="I1546" s="18"/>
    </row>
    <row r="1547" spans="1:9" s="4" customFormat="1" ht="12.75">
      <c r="A1547" s="3"/>
      <c r="B1547" s="19"/>
      <c r="C1547" s="3"/>
      <c r="D1547" s="18"/>
      <c r="E1547" s="18"/>
      <c r="F1547" s="18"/>
      <c r="G1547" s="18"/>
      <c r="H1547" s="18"/>
      <c r="I1547" s="18"/>
    </row>
    <row r="1548" spans="1:9" s="4" customFormat="1" ht="12.75">
      <c r="A1548" s="3"/>
      <c r="B1548" s="19"/>
      <c r="C1548" s="3"/>
      <c r="D1548" s="18"/>
      <c r="E1548" s="18"/>
      <c r="F1548" s="18"/>
      <c r="G1548" s="18"/>
      <c r="H1548" s="18"/>
      <c r="I1548" s="18"/>
    </row>
    <row r="1549" spans="1:9" s="4" customFormat="1" ht="12.75">
      <c r="A1549" s="3"/>
      <c r="B1549" s="19"/>
      <c r="C1549" s="3"/>
      <c r="D1549" s="18"/>
      <c r="E1549" s="18"/>
      <c r="F1549" s="18"/>
      <c r="G1549" s="18"/>
      <c r="H1549" s="18"/>
      <c r="I1549" s="18"/>
    </row>
    <row r="1550" spans="1:9" s="4" customFormat="1" ht="12.75">
      <c r="A1550" s="3"/>
      <c r="B1550" s="19"/>
      <c r="C1550" s="3"/>
      <c r="D1550" s="18"/>
      <c r="E1550" s="18"/>
      <c r="F1550" s="18"/>
      <c r="G1550" s="18"/>
      <c r="H1550" s="18"/>
      <c r="I1550" s="18"/>
    </row>
    <row r="1551" spans="1:9" s="4" customFormat="1" ht="12.75">
      <c r="A1551" s="3"/>
      <c r="B1551" s="19"/>
      <c r="C1551" s="3"/>
      <c r="D1551" s="18"/>
      <c r="E1551" s="18"/>
      <c r="F1551" s="18"/>
      <c r="G1551" s="18"/>
      <c r="H1551" s="18"/>
      <c r="I1551" s="18"/>
    </row>
    <row r="1552" spans="1:9" s="4" customFormat="1" ht="12.75">
      <c r="A1552" s="3"/>
      <c r="B1552" s="19"/>
      <c r="C1552" s="3"/>
      <c r="D1552" s="18"/>
      <c r="E1552" s="18"/>
      <c r="F1552" s="18"/>
      <c r="G1552" s="18"/>
      <c r="H1552" s="18"/>
      <c r="I1552" s="18"/>
    </row>
    <row r="1553" spans="1:9" s="4" customFormat="1" ht="12.75">
      <c r="A1553" s="3"/>
      <c r="B1553" s="19"/>
      <c r="C1553" s="3"/>
      <c r="D1553" s="18"/>
      <c r="E1553" s="18"/>
      <c r="F1553" s="18"/>
      <c r="G1553" s="18"/>
      <c r="H1553" s="18"/>
      <c r="I1553" s="18"/>
    </row>
    <row r="1554" spans="1:9" s="4" customFormat="1" ht="12.75">
      <c r="A1554" s="3"/>
      <c r="B1554" s="19"/>
      <c r="C1554" s="3"/>
      <c r="D1554" s="18"/>
      <c r="E1554" s="18"/>
      <c r="F1554" s="18"/>
      <c r="G1554" s="18"/>
      <c r="H1554" s="18"/>
      <c r="I1554" s="18"/>
    </row>
    <row r="1555" spans="1:9" s="4" customFormat="1" ht="12.75">
      <c r="A1555" s="3"/>
      <c r="B1555" s="19"/>
      <c r="C1555" s="3"/>
      <c r="D1555" s="18"/>
      <c r="E1555" s="18"/>
      <c r="F1555" s="18"/>
      <c r="G1555" s="18"/>
      <c r="H1555" s="18"/>
      <c r="I1555" s="18"/>
    </row>
    <row r="1556" spans="1:9" s="4" customFormat="1" ht="12.75">
      <c r="A1556" s="3"/>
      <c r="B1556" s="19"/>
      <c r="C1556" s="3"/>
      <c r="D1556" s="18"/>
      <c r="E1556" s="18"/>
      <c r="F1556" s="18"/>
      <c r="G1556" s="18"/>
      <c r="H1556" s="18"/>
      <c r="I1556" s="18"/>
    </row>
    <row r="1557" spans="1:9" s="4" customFormat="1" ht="12.75">
      <c r="A1557" s="3"/>
      <c r="B1557" s="19"/>
      <c r="C1557" s="3"/>
      <c r="D1557" s="18"/>
      <c r="E1557" s="18"/>
      <c r="F1557" s="18"/>
      <c r="G1557" s="18"/>
      <c r="H1557" s="18"/>
      <c r="I1557" s="18"/>
    </row>
    <row r="1558" spans="1:9" s="4" customFormat="1" ht="12.75">
      <c r="A1558" s="3"/>
      <c r="B1558" s="19"/>
      <c r="C1558" s="3"/>
      <c r="D1558" s="18"/>
      <c r="E1558" s="18"/>
      <c r="F1558" s="18"/>
      <c r="G1558" s="18"/>
      <c r="H1558" s="18"/>
      <c r="I1558" s="18"/>
    </row>
    <row r="1559" spans="1:9" s="4" customFormat="1" ht="12.75">
      <c r="A1559" s="3"/>
      <c r="B1559" s="19"/>
      <c r="C1559" s="3"/>
      <c r="D1559" s="18"/>
      <c r="E1559" s="18"/>
      <c r="F1559" s="18"/>
      <c r="G1559" s="18"/>
      <c r="H1559" s="18"/>
      <c r="I1559" s="18"/>
    </row>
    <row r="1560" spans="1:9" s="4" customFormat="1" ht="12.75">
      <c r="A1560" s="3"/>
      <c r="B1560" s="19"/>
      <c r="C1560" s="3"/>
      <c r="D1560" s="18"/>
      <c r="E1560" s="18"/>
      <c r="F1560" s="18"/>
      <c r="G1560" s="18"/>
      <c r="H1560" s="18"/>
      <c r="I1560" s="18"/>
    </row>
    <row r="1561" spans="1:9" s="4" customFormat="1" ht="12.75">
      <c r="A1561" s="3"/>
      <c r="B1561" s="19"/>
      <c r="C1561" s="3"/>
      <c r="D1561" s="18"/>
      <c r="E1561" s="18"/>
      <c r="F1561" s="18"/>
      <c r="G1561" s="18"/>
      <c r="H1561" s="18"/>
      <c r="I1561" s="18"/>
    </row>
    <row r="1562" spans="1:9" s="4" customFormat="1" ht="12.75">
      <c r="A1562" s="3"/>
      <c r="B1562" s="19"/>
      <c r="C1562" s="3"/>
      <c r="D1562" s="18"/>
      <c r="E1562" s="18"/>
      <c r="F1562" s="18"/>
      <c r="G1562" s="18"/>
      <c r="H1562" s="18"/>
      <c r="I1562" s="18"/>
    </row>
    <row r="1563" spans="1:9" s="4" customFormat="1" ht="12.75">
      <c r="A1563" s="3"/>
      <c r="B1563" s="19"/>
      <c r="C1563" s="3"/>
      <c r="D1563" s="18"/>
      <c r="E1563" s="18"/>
      <c r="F1563" s="18"/>
      <c r="G1563" s="18"/>
      <c r="H1563" s="18"/>
      <c r="I1563" s="18"/>
    </row>
    <row r="1564" spans="1:9" s="4" customFormat="1" ht="12.75">
      <c r="A1564" s="3"/>
      <c r="B1564" s="19"/>
      <c r="C1564" s="3"/>
      <c r="D1564" s="18"/>
      <c r="E1564" s="18"/>
      <c r="F1564" s="18"/>
      <c r="G1564" s="18"/>
      <c r="H1564" s="18"/>
      <c r="I1564" s="18"/>
    </row>
    <row r="1565" spans="1:9" s="4" customFormat="1" ht="12.75">
      <c r="A1565" s="3"/>
      <c r="B1565" s="19"/>
      <c r="C1565" s="3"/>
      <c r="D1565" s="18"/>
      <c r="E1565" s="18"/>
      <c r="F1565" s="18"/>
      <c r="G1565" s="18"/>
      <c r="H1565" s="18"/>
      <c r="I1565" s="18"/>
    </row>
    <row r="1566" spans="1:9" s="4" customFormat="1" ht="12.75">
      <c r="A1566" s="3"/>
      <c r="B1566" s="19"/>
      <c r="C1566" s="3"/>
      <c r="D1566" s="18"/>
      <c r="E1566" s="18"/>
      <c r="F1566" s="18"/>
      <c r="G1566" s="18"/>
      <c r="H1566" s="18"/>
      <c r="I1566" s="18"/>
    </row>
    <row r="1567" spans="1:9" s="4" customFormat="1" ht="12.75">
      <c r="A1567" s="3"/>
      <c r="B1567" s="19"/>
      <c r="C1567" s="3"/>
      <c r="D1567" s="18"/>
      <c r="E1567" s="18"/>
      <c r="F1567" s="18"/>
      <c r="G1567" s="18"/>
      <c r="H1567" s="18"/>
      <c r="I1567" s="18"/>
    </row>
    <row r="1568" spans="1:9" s="4" customFormat="1" ht="12.75">
      <c r="A1568" s="3"/>
      <c r="B1568" s="19"/>
      <c r="C1568" s="3"/>
      <c r="D1568" s="18"/>
      <c r="E1568" s="18"/>
      <c r="F1568" s="18"/>
      <c r="G1568" s="18"/>
      <c r="H1568" s="18"/>
      <c r="I1568" s="18"/>
    </row>
    <row r="1569" spans="1:9" s="4" customFormat="1" ht="12.75">
      <c r="A1569" s="3"/>
      <c r="B1569" s="19"/>
      <c r="C1569" s="3"/>
      <c r="D1569" s="18"/>
      <c r="E1569" s="18"/>
      <c r="F1569" s="18"/>
      <c r="G1569" s="18"/>
      <c r="H1569" s="18"/>
      <c r="I1569" s="18"/>
    </row>
    <row r="1570" spans="1:9" s="4" customFormat="1" ht="12.75">
      <c r="A1570" s="3"/>
      <c r="B1570" s="19"/>
      <c r="C1570" s="3"/>
      <c r="D1570" s="18"/>
      <c r="E1570" s="18"/>
      <c r="F1570" s="18"/>
      <c r="G1570" s="18"/>
      <c r="H1570" s="18"/>
      <c r="I1570" s="18"/>
    </row>
    <row r="1571" spans="1:9" s="4" customFormat="1" ht="12.75">
      <c r="A1571" s="3"/>
      <c r="B1571" s="19"/>
      <c r="C1571" s="3"/>
      <c r="D1571" s="18"/>
      <c r="E1571" s="18"/>
      <c r="F1571" s="18"/>
      <c r="G1571" s="18"/>
      <c r="H1571" s="18"/>
      <c r="I1571" s="18"/>
    </row>
    <row r="1572" spans="1:9" s="4" customFormat="1" ht="12.75">
      <c r="A1572" s="3"/>
      <c r="B1572" s="19"/>
      <c r="C1572" s="3"/>
      <c r="D1572" s="18"/>
      <c r="E1572" s="18"/>
      <c r="F1572" s="18"/>
      <c r="G1572" s="18"/>
      <c r="H1572" s="18"/>
      <c r="I1572" s="18"/>
    </row>
    <row r="1573" spans="1:9" s="4" customFormat="1" ht="12.75">
      <c r="A1573" s="3"/>
      <c r="B1573" s="19"/>
      <c r="C1573" s="3"/>
      <c r="D1573" s="18"/>
      <c r="E1573" s="18"/>
      <c r="F1573" s="18"/>
      <c r="G1573" s="18"/>
      <c r="H1573" s="18"/>
      <c r="I1573" s="18"/>
    </row>
    <row r="1574" spans="1:9" s="4" customFormat="1" ht="12.75">
      <c r="A1574" s="3"/>
      <c r="B1574" s="19"/>
      <c r="C1574" s="3"/>
      <c r="D1574" s="18"/>
      <c r="E1574" s="18"/>
      <c r="F1574" s="18"/>
      <c r="G1574" s="18"/>
      <c r="H1574" s="18"/>
      <c r="I1574" s="18"/>
    </row>
    <row r="1575" spans="1:9" s="4" customFormat="1" ht="12.75">
      <c r="A1575" s="3"/>
      <c r="B1575" s="19"/>
      <c r="C1575" s="3"/>
      <c r="D1575" s="18"/>
      <c r="E1575" s="18"/>
      <c r="F1575" s="18"/>
      <c r="G1575" s="18"/>
      <c r="H1575" s="18"/>
      <c r="I1575" s="18"/>
    </row>
    <row r="1576" spans="1:9" s="4" customFormat="1" ht="12.75">
      <c r="A1576" s="3"/>
      <c r="B1576" s="19"/>
      <c r="C1576" s="3"/>
      <c r="D1576" s="18"/>
      <c r="E1576" s="18"/>
      <c r="F1576" s="18"/>
      <c r="G1576" s="18"/>
      <c r="H1576" s="18"/>
      <c r="I1576" s="18"/>
    </row>
    <row r="1577" spans="1:9" s="4" customFormat="1" ht="12.75">
      <c r="A1577" s="3"/>
      <c r="B1577" s="19"/>
      <c r="C1577" s="3"/>
      <c r="D1577" s="18"/>
      <c r="E1577" s="18"/>
      <c r="F1577" s="18"/>
      <c r="G1577" s="18"/>
      <c r="H1577" s="18"/>
      <c r="I1577" s="18"/>
    </row>
    <row r="1578" spans="1:9" s="4" customFormat="1" ht="12.75">
      <c r="A1578" s="3"/>
      <c r="B1578" s="19"/>
      <c r="C1578" s="3"/>
      <c r="D1578" s="18"/>
      <c r="E1578" s="18"/>
      <c r="F1578" s="18"/>
      <c r="G1578" s="18"/>
      <c r="H1578" s="18"/>
      <c r="I1578" s="18"/>
    </row>
    <row r="1579" spans="1:9" s="4" customFormat="1" ht="12.75">
      <c r="A1579" s="3"/>
      <c r="B1579" s="19"/>
      <c r="C1579" s="3"/>
      <c r="D1579" s="18"/>
      <c r="E1579" s="18"/>
      <c r="F1579" s="18"/>
      <c r="G1579" s="18"/>
      <c r="H1579" s="18"/>
      <c r="I1579" s="18"/>
    </row>
    <row r="1580" spans="1:9" s="4" customFormat="1" ht="12.75">
      <c r="A1580" s="3"/>
      <c r="B1580" s="19"/>
      <c r="C1580" s="3"/>
      <c r="D1580" s="18"/>
      <c r="E1580" s="18"/>
      <c r="F1580" s="18"/>
      <c r="G1580" s="18"/>
      <c r="H1580" s="18"/>
      <c r="I1580" s="18"/>
    </row>
    <row r="1581" spans="1:9" s="4" customFormat="1" ht="12.75">
      <c r="A1581" s="3"/>
      <c r="B1581" s="19"/>
      <c r="C1581" s="3"/>
      <c r="D1581" s="18"/>
      <c r="E1581" s="18"/>
      <c r="F1581" s="18"/>
      <c r="G1581" s="18"/>
      <c r="H1581" s="18"/>
      <c r="I1581" s="18"/>
    </row>
    <row r="1582" spans="1:9" s="4" customFormat="1" ht="12.75">
      <c r="A1582" s="3"/>
      <c r="B1582" s="19"/>
      <c r="C1582" s="3"/>
      <c r="D1582" s="18"/>
      <c r="E1582" s="18"/>
      <c r="F1582" s="18"/>
      <c r="G1582" s="18"/>
      <c r="H1582" s="18"/>
      <c r="I1582" s="18"/>
    </row>
    <row r="1583" spans="1:9" s="4" customFormat="1" ht="12.75">
      <c r="A1583" s="3"/>
      <c r="B1583" s="19"/>
      <c r="C1583" s="3"/>
      <c r="D1583" s="18"/>
      <c r="E1583" s="18"/>
      <c r="F1583" s="18"/>
      <c r="G1583" s="18"/>
      <c r="H1583" s="18"/>
      <c r="I1583" s="18"/>
    </row>
    <row r="1584" spans="1:9" s="4" customFormat="1" ht="12.75">
      <c r="A1584" s="3"/>
      <c r="B1584" s="19"/>
      <c r="C1584" s="3"/>
      <c r="D1584" s="18"/>
      <c r="E1584" s="18"/>
      <c r="F1584" s="18"/>
      <c r="G1584" s="18"/>
      <c r="H1584" s="18"/>
      <c r="I1584" s="18"/>
    </row>
    <row r="1585" spans="1:9" s="4" customFormat="1" ht="12.75">
      <c r="A1585" s="3"/>
      <c r="B1585" s="19"/>
      <c r="C1585" s="3"/>
      <c r="D1585" s="18"/>
      <c r="E1585" s="18"/>
      <c r="F1585" s="18"/>
      <c r="G1585" s="18"/>
      <c r="H1585" s="18"/>
      <c r="I1585" s="18"/>
    </row>
    <row r="1586" spans="1:9" s="4" customFormat="1" ht="12.75">
      <c r="A1586" s="3"/>
      <c r="B1586" s="19"/>
      <c r="C1586" s="3"/>
      <c r="D1586" s="18"/>
      <c r="E1586" s="18"/>
      <c r="F1586" s="18"/>
      <c r="G1586" s="18"/>
      <c r="H1586" s="18"/>
      <c r="I1586" s="18"/>
    </row>
    <row r="1587" spans="1:9" s="4" customFormat="1" ht="12.75">
      <c r="A1587" s="3"/>
      <c r="B1587" s="19"/>
      <c r="C1587" s="3"/>
      <c r="D1587" s="18"/>
      <c r="E1587" s="18"/>
      <c r="F1587" s="18"/>
      <c r="G1587" s="18"/>
      <c r="H1587" s="18"/>
      <c r="I1587" s="18"/>
    </row>
    <row r="1588" spans="1:9" s="4" customFormat="1" ht="12.75">
      <c r="A1588" s="3"/>
      <c r="B1588" s="19"/>
      <c r="C1588" s="3"/>
      <c r="D1588" s="18"/>
      <c r="E1588" s="18"/>
      <c r="F1588" s="18"/>
      <c r="G1588" s="18"/>
      <c r="H1588" s="18"/>
      <c r="I1588" s="18"/>
    </row>
    <row r="1589" spans="1:9" s="4" customFormat="1" ht="12.75">
      <c r="A1589" s="3"/>
      <c r="B1589" s="19"/>
      <c r="C1589" s="3"/>
      <c r="D1589" s="18"/>
      <c r="E1589" s="18"/>
      <c r="F1589" s="18"/>
      <c r="G1589" s="18"/>
      <c r="H1589" s="18"/>
      <c r="I1589" s="18"/>
    </row>
    <row r="1590" spans="1:9" s="4" customFormat="1" ht="12.75">
      <c r="A1590" s="3"/>
      <c r="B1590" s="19"/>
      <c r="C1590" s="3"/>
      <c r="D1590" s="18"/>
      <c r="E1590" s="18"/>
      <c r="F1590" s="18"/>
      <c r="G1590" s="18"/>
      <c r="H1590" s="18"/>
      <c r="I1590" s="18"/>
    </row>
    <row r="1591" spans="1:9" s="4" customFormat="1" ht="12.75">
      <c r="A1591" s="3"/>
      <c r="B1591" s="19"/>
      <c r="C1591" s="3"/>
      <c r="D1591" s="18"/>
      <c r="E1591" s="18"/>
      <c r="F1591" s="18"/>
      <c r="G1591" s="18"/>
      <c r="H1591" s="18"/>
      <c r="I1591" s="18"/>
    </row>
    <row r="1592" spans="1:9" s="4" customFormat="1" ht="12.75">
      <c r="A1592" s="3"/>
      <c r="B1592" s="19"/>
      <c r="C1592" s="3"/>
      <c r="D1592" s="18"/>
      <c r="E1592" s="18"/>
      <c r="F1592" s="18"/>
      <c r="G1592" s="18"/>
      <c r="H1592" s="18"/>
      <c r="I1592" s="18"/>
    </row>
    <row r="1593" spans="1:9" s="4" customFormat="1" ht="12.75">
      <c r="A1593" s="3"/>
      <c r="B1593" s="19"/>
      <c r="C1593" s="3"/>
      <c r="D1593" s="18"/>
      <c r="E1593" s="18"/>
      <c r="F1593" s="18"/>
      <c r="G1593" s="18"/>
      <c r="H1593" s="18"/>
      <c r="I1593" s="18"/>
    </row>
    <row r="1594" spans="1:9" s="4" customFormat="1" ht="12.75">
      <c r="A1594" s="3"/>
      <c r="B1594" s="19"/>
      <c r="C1594" s="3"/>
      <c r="D1594" s="18"/>
      <c r="E1594" s="18"/>
      <c r="F1594" s="18"/>
      <c r="G1594" s="18"/>
      <c r="H1594" s="18"/>
      <c r="I1594" s="18"/>
    </row>
    <row r="1595" spans="1:9" s="4" customFormat="1" ht="12.75">
      <c r="A1595" s="3"/>
      <c r="B1595" s="19"/>
      <c r="C1595" s="3"/>
      <c r="D1595" s="18"/>
      <c r="E1595" s="18"/>
      <c r="F1595" s="18"/>
      <c r="G1595" s="18"/>
      <c r="H1595" s="18"/>
      <c r="I1595" s="18"/>
    </row>
    <row r="1596" spans="1:9" s="4" customFormat="1" ht="12.75">
      <c r="A1596" s="3"/>
      <c r="B1596" s="19"/>
      <c r="C1596" s="3"/>
      <c r="D1596" s="18"/>
      <c r="E1596" s="18"/>
      <c r="F1596" s="18"/>
      <c r="G1596" s="18"/>
      <c r="H1596" s="18"/>
      <c r="I1596" s="18"/>
    </row>
    <row r="1597" spans="1:9" s="4" customFormat="1" ht="12.75">
      <c r="A1597" s="3"/>
      <c r="B1597" s="19"/>
      <c r="C1597" s="3"/>
      <c r="D1597" s="18"/>
      <c r="E1597" s="18"/>
      <c r="F1597" s="18"/>
      <c r="G1597" s="18"/>
      <c r="H1597" s="18"/>
      <c r="I1597" s="18"/>
    </row>
    <row r="1598" spans="1:9" s="4" customFormat="1" ht="12.75">
      <c r="A1598" s="3"/>
      <c r="B1598" s="19"/>
      <c r="C1598" s="3"/>
      <c r="D1598" s="18"/>
      <c r="E1598" s="18"/>
      <c r="F1598" s="18"/>
      <c r="G1598" s="18"/>
      <c r="H1598" s="18"/>
      <c r="I1598" s="18"/>
    </row>
    <row r="1599" spans="1:9" s="4" customFormat="1" ht="12.75">
      <c r="A1599" s="3"/>
      <c r="B1599" s="19"/>
      <c r="C1599" s="3"/>
      <c r="D1599" s="18"/>
      <c r="E1599" s="18"/>
      <c r="F1599" s="18"/>
      <c r="G1599" s="18"/>
      <c r="H1599" s="18"/>
      <c r="I1599" s="18"/>
    </row>
    <row r="1600" spans="1:9" s="4" customFormat="1" ht="12.75">
      <c r="A1600" s="3"/>
      <c r="B1600" s="19"/>
      <c r="C1600" s="3"/>
      <c r="D1600" s="18"/>
      <c r="E1600" s="18"/>
      <c r="F1600" s="18"/>
      <c r="G1600" s="18"/>
      <c r="H1600" s="18"/>
      <c r="I1600" s="18"/>
    </row>
    <row r="1601" spans="1:9" s="4" customFormat="1" ht="12.75">
      <c r="A1601" s="3"/>
      <c r="B1601" s="19"/>
      <c r="C1601" s="3"/>
      <c r="D1601" s="18"/>
      <c r="E1601" s="18"/>
      <c r="F1601" s="18"/>
      <c r="G1601" s="18"/>
      <c r="H1601" s="18"/>
      <c r="I1601" s="18"/>
    </row>
    <row r="1602" spans="1:9" s="4" customFormat="1" ht="12.75">
      <c r="A1602" s="3"/>
      <c r="B1602" s="19"/>
      <c r="C1602" s="3"/>
      <c r="D1602" s="18"/>
      <c r="E1602" s="18"/>
      <c r="F1602" s="18"/>
      <c r="G1602" s="18"/>
      <c r="H1602" s="18"/>
      <c r="I1602" s="18"/>
    </row>
    <row r="1603" spans="1:9" s="4" customFormat="1" ht="12.75">
      <c r="A1603" s="3"/>
      <c r="B1603" s="19"/>
      <c r="C1603" s="3"/>
      <c r="D1603" s="18"/>
      <c r="E1603" s="18"/>
      <c r="F1603" s="18"/>
      <c r="G1603" s="18"/>
      <c r="H1603" s="18"/>
      <c r="I1603" s="18"/>
    </row>
    <row r="1604" spans="1:9" s="4" customFormat="1" ht="12.75">
      <c r="A1604" s="3"/>
      <c r="B1604" s="19"/>
      <c r="C1604" s="3"/>
      <c r="D1604" s="18"/>
      <c r="E1604" s="18"/>
      <c r="F1604" s="18"/>
      <c r="G1604" s="18"/>
      <c r="H1604" s="18"/>
      <c r="I1604" s="18"/>
    </row>
    <row r="1605" spans="1:9" s="4" customFormat="1" ht="12.75">
      <c r="A1605" s="3"/>
      <c r="B1605" s="19"/>
      <c r="C1605" s="3"/>
      <c r="D1605" s="18"/>
      <c r="E1605" s="18"/>
      <c r="F1605" s="18"/>
      <c r="G1605" s="18"/>
      <c r="H1605" s="18"/>
      <c r="I1605" s="18"/>
    </row>
    <row r="1606" spans="1:9" s="4" customFormat="1" ht="12.75">
      <c r="A1606" s="3"/>
      <c r="B1606" s="19"/>
      <c r="C1606" s="3"/>
      <c r="D1606" s="18"/>
      <c r="E1606" s="18"/>
      <c r="F1606" s="18"/>
      <c r="G1606" s="18"/>
      <c r="H1606" s="18"/>
      <c r="I1606" s="18"/>
    </row>
    <row r="1607" spans="1:9" s="4" customFormat="1" ht="12.75">
      <c r="A1607" s="3"/>
      <c r="B1607" s="19"/>
      <c r="C1607" s="3"/>
      <c r="D1607" s="18"/>
      <c r="E1607" s="18"/>
      <c r="F1607" s="18"/>
      <c r="G1607" s="18"/>
      <c r="H1607" s="18"/>
      <c r="I1607" s="18"/>
    </row>
    <row r="1608" spans="1:9" s="4" customFormat="1" ht="12.75">
      <c r="A1608" s="3"/>
      <c r="B1608" s="19"/>
      <c r="C1608" s="3"/>
      <c r="D1608" s="18"/>
      <c r="E1608" s="18"/>
      <c r="F1608" s="18"/>
      <c r="G1608" s="18"/>
      <c r="H1608" s="18"/>
      <c r="I1608" s="18"/>
    </row>
    <row r="1609" spans="1:9" s="4" customFormat="1" ht="12.75">
      <c r="A1609" s="3"/>
      <c r="B1609" s="19"/>
      <c r="C1609" s="3"/>
      <c r="D1609" s="18"/>
      <c r="E1609" s="18"/>
      <c r="F1609" s="18"/>
      <c r="G1609" s="18"/>
      <c r="H1609" s="18"/>
      <c r="I1609" s="18"/>
    </row>
    <row r="1610" spans="1:9" s="4" customFormat="1" ht="12.75">
      <c r="A1610" s="3"/>
      <c r="B1610" s="19"/>
      <c r="C1610" s="3"/>
      <c r="D1610" s="18"/>
      <c r="E1610" s="18"/>
      <c r="F1610" s="18"/>
      <c r="G1610" s="18"/>
      <c r="H1610" s="18"/>
      <c r="I1610" s="18"/>
    </row>
    <row r="1611" spans="1:9" s="4" customFormat="1" ht="12.75">
      <c r="A1611" s="3"/>
      <c r="B1611" s="19"/>
      <c r="C1611" s="3"/>
      <c r="D1611" s="18"/>
      <c r="E1611" s="18"/>
      <c r="F1611" s="18"/>
      <c r="G1611" s="18"/>
      <c r="H1611" s="18"/>
      <c r="I1611" s="18"/>
    </row>
    <row r="1612" spans="1:9" s="4" customFormat="1" ht="12.75">
      <c r="A1612" s="3"/>
      <c r="B1612" s="19"/>
      <c r="C1612" s="3"/>
      <c r="D1612" s="18"/>
      <c r="E1612" s="18"/>
      <c r="F1612" s="18"/>
      <c r="G1612" s="18"/>
      <c r="H1612" s="18"/>
      <c r="I1612" s="18"/>
    </row>
    <row r="1613" spans="1:9" s="4" customFormat="1" ht="12.75">
      <c r="A1613" s="3"/>
      <c r="B1613" s="19"/>
      <c r="C1613" s="3"/>
      <c r="D1613" s="18"/>
      <c r="E1613" s="18"/>
      <c r="F1613" s="18"/>
      <c r="G1613" s="18"/>
      <c r="H1613" s="18"/>
      <c r="I1613" s="18"/>
    </row>
    <row r="1614" spans="1:9" s="4" customFormat="1" ht="12.75">
      <c r="A1614" s="3"/>
      <c r="B1614" s="19"/>
      <c r="C1614" s="3"/>
      <c r="D1614" s="18"/>
      <c r="E1614" s="18"/>
      <c r="F1614" s="18"/>
      <c r="G1614" s="18"/>
      <c r="H1614" s="18"/>
      <c r="I1614" s="18"/>
    </row>
    <row r="1615" spans="1:9" s="4" customFormat="1" ht="12.75">
      <c r="A1615" s="3"/>
      <c r="B1615" s="19"/>
      <c r="C1615" s="3"/>
      <c r="D1615" s="18"/>
      <c r="E1615" s="18"/>
      <c r="F1615" s="18"/>
      <c r="G1615" s="18"/>
      <c r="H1615" s="18"/>
      <c r="I1615" s="18"/>
    </row>
    <row r="1616" spans="1:9" s="4" customFormat="1" ht="12.75">
      <c r="A1616" s="3"/>
      <c r="B1616" s="19"/>
      <c r="C1616" s="3"/>
      <c r="D1616" s="18"/>
      <c r="E1616" s="18"/>
      <c r="F1616" s="18"/>
      <c r="G1616" s="18"/>
      <c r="H1616" s="18"/>
      <c r="I1616" s="18"/>
    </row>
    <row r="1617" spans="1:9" s="4" customFormat="1" ht="12.75">
      <c r="A1617" s="3"/>
      <c r="B1617" s="19"/>
      <c r="C1617" s="3"/>
      <c r="D1617" s="18"/>
      <c r="E1617" s="18"/>
      <c r="F1617" s="18"/>
      <c r="G1617" s="18"/>
      <c r="H1617" s="18"/>
      <c r="I1617" s="18"/>
    </row>
    <row r="1618" spans="1:9" s="4" customFormat="1" ht="12.75">
      <c r="A1618" s="3"/>
      <c r="B1618" s="19"/>
      <c r="C1618" s="3"/>
      <c r="D1618" s="18"/>
      <c r="E1618" s="18"/>
      <c r="F1618" s="18"/>
      <c r="G1618" s="18"/>
      <c r="H1618" s="18"/>
      <c r="I1618" s="18"/>
    </row>
    <row r="1619" spans="1:9" s="4" customFormat="1" ht="12.75">
      <c r="A1619" s="3"/>
      <c r="B1619" s="19"/>
      <c r="C1619" s="3"/>
      <c r="D1619" s="18"/>
      <c r="E1619" s="18"/>
      <c r="F1619" s="18"/>
      <c r="G1619" s="18"/>
      <c r="H1619" s="18"/>
      <c r="I1619" s="18"/>
    </row>
    <row r="1620" spans="1:9" s="4" customFormat="1" ht="12.75">
      <c r="A1620" s="3"/>
      <c r="B1620" s="19"/>
      <c r="C1620" s="3"/>
      <c r="D1620" s="18"/>
      <c r="E1620" s="18"/>
      <c r="F1620" s="18"/>
      <c r="G1620" s="18"/>
      <c r="H1620" s="18"/>
      <c r="I1620" s="18"/>
    </row>
    <row r="1621" spans="1:9" s="4" customFormat="1" ht="12.75">
      <c r="A1621" s="3"/>
      <c r="B1621" s="19"/>
      <c r="C1621" s="3"/>
      <c r="D1621" s="18"/>
      <c r="E1621" s="18"/>
      <c r="F1621" s="18"/>
      <c r="G1621" s="18"/>
      <c r="H1621" s="18"/>
      <c r="I1621" s="18"/>
    </row>
    <row r="1622" spans="1:9" s="4" customFormat="1" ht="12.75">
      <c r="A1622" s="3"/>
      <c r="B1622" s="19"/>
      <c r="C1622" s="3"/>
      <c r="D1622" s="18"/>
      <c r="E1622" s="18"/>
      <c r="F1622" s="18"/>
      <c r="G1622" s="18"/>
      <c r="H1622" s="18"/>
      <c r="I1622" s="18"/>
    </row>
    <row r="1623" spans="1:9" s="4" customFormat="1" ht="12.75">
      <c r="A1623" s="3"/>
      <c r="B1623" s="19"/>
      <c r="C1623" s="3"/>
      <c r="D1623" s="18"/>
      <c r="E1623" s="18"/>
      <c r="F1623" s="18"/>
      <c r="G1623" s="18"/>
      <c r="H1623" s="18"/>
      <c r="I1623" s="18"/>
    </row>
    <row r="1624" spans="1:9" s="4" customFormat="1" ht="12.75">
      <c r="A1624" s="3"/>
      <c r="B1624" s="19"/>
      <c r="C1624" s="3"/>
      <c r="D1624" s="18"/>
      <c r="E1624" s="18"/>
      <c r="F1624" s="18"/>
      <c r="G1624" s="18"/>
      <c r="H1624" s="18"/>
      <c r="I1624" s="18"/>
    </row>
    <row r="1625" spans="1:9" s="4" customFormat="1" ht="12.75">
      <c r="A1625" s="3"/>
      <c r="B1625" s="19"/>
      <c r="C1625" s="3"/>
      <c r="D1625" s="18"/>
      <c r="E1625" s="18"/>
      <c r="F1625" s="18"/>
      <c r="G1625" s="18"/>
      <c r="H1625" s="18"/>
      <c r="I1625" s="18"/>
    </row>
    <row r="1626" spans="1:9" s="4" customFormat="1" ht="12.75">
      <c r="A1626" s="3"/>
      <c r="B1626" s="19"/>
      <c r="C1626" s="3"/>
      <c r="D1626" s="18"/>
      <c r="E1626" s="18"/>
      <c r="F1626" s="18"/>
      <c r="G1626" s="18"/>
      <c r="H1626" s="18"/>
      <c r="I1626" s="18"/>
    </row>
    <row r="1627" spans="1:9" s="4" customFormat="1" ht="12.75">
      <c r="A1627" s="3"/>
      <c r="B1627" s="19"/>
      <c r="C1627" s="3"/>
      <c r="D1627" s="18"/>
      <c r="E1627" s="18"/>
      <c r="F1627" s="18"/>
      <c r="G1627" s="18"/>
      <c r="H1627" s="18"/>
      <c r="I1627" s="18"/>
    </row>
    <row r="1628" spans="1:9" s="4" customFormat="1" ht="12.75">
      <c r="A1628" s="3"/>
      <c r="B1628" s="19"/>
      <c r="C1628" s="3"/>
      <c r="D1628" s="18"/>
      <c r="E1628" s="18"/>
      <c r="F1628" s="18"/>
      <c r="G1628" s="18"/>
      <c r="H1628" s="18"/>
      <c r="I1628" s="18"/>
    </row>
    <row r="1629" spans="1:9" s="4" customFormat="1" ht="12.75">
      <c r="A1629" s="3"/>
      <c r="B1629" s="19"/>
      <c r="C1629" s="3"/>
      <c r="D1629" s="18"/>
      <c r="E1629" s="18"/>
      <c r="F1629" s="18"/>
      <c r="G1629" s="18"/>
      <c r="H1629" s="18"/>
      <c r="I1629" s="18"/>
    </row>
    <row r="1630" spans="1:9" s="4" customFormat="1" ht="12.75">
      <c r="A1630" s="3"/>
      <c r="B1630" s="19"/>
      <c r="C1630" s="3"/>
      <c r="D1630" s="18"/>
      <c r="E1630" s="18"/>
      <c r="F1630" s="18"/>
      <c r="G1630" s="18"/>
      <c r="H1630" s="18"/>
      <c r="I1630" s="18"/>
    </row>
    <row r="1631" spans="1:9" s="4" customFormat="1" ht="12.75">
      <c r="A1631" s="3"/>
      <c r="B1631" s="19"/>
      <c r="C1631" s="3"/>
      <c r="D1631" s="18"/>
      <c r="E1631" s="18"/>
      <c r="F1631" s="18"/>
      <c r="G1631" s="18"/>
      <c r="H1631" s="18"/>
      <c r="I1631" s="18"/>
    </row>
    <row r="1632" spans="1:9" s="4" customFormat="1" ht="12.75">
      <c r="A1632" s="3"/>
      <c r="B1632" s="19"/>
      <c r="C1632" s="3"/>
      <c r="D1632" s="18"/>
      <c r="E1632" s="18"/>
      <c r="F1632" s="18"/>
      <c r="G1632" s="18"/>
      <c r="H1632" s="18"/>
      <c r="I1632" s="18"/>
    </row>
    <row r="1633" spans="1:9" s="4" customFormat="1" ht="12.75">
      <c r="A1633" s="3"/>
      <c r="B1633" s="19"/>
      <c r="C1633" s="3"/>
      <c r="D1633" s="18"/>
      <c r="E1633" s="18"/>
      <c r="F1633" s="18"/>
      <c r="G1633" s="18"/>
      <c r="H1633" s="18"/>
      <c r="I1633" s="18"/>
    </row>
    <row r="1634" spans="1:9" s="4" customFormat="1" ht="12.75">
      <c r="A1634" s="3"/>
      <c r="B1634" s="19"/>
      <c r="C1634" s="3"/>
      <c r="D1634" s="18"/>
      <c r="E1634" s="18"/>
      <c r="F1634" s="18"/>
      <c r="G1634" s="18"/>
      <c r="H1634" s="18"/>
      <c r="I1634" s="18"/>
    </row>
    <row r="1635" spans="1:9" s="4" customFormat="1" ht="12.75">
      <c r="A1635" s="3"/>
      <c r="B1635" s="19"/>
      <c r="C1635" s="3"/>
      <c r="D1635" s="18"/>
      <c r="E1635" s="18"/>
      <c r="F1635" s="18"/>
      <c r="G1635" s="18"/>
      <c r="H1635" s="18"/>
      <c r="I1635" s="18"/>
    </row>
    <row r="1636" spans="1:9" s="4" customFormat="1" ht="12.75">
      <c r="A1636" s="3"/>
      <c r="B1636" s="19"/>
      <c r="C1636" s="3"/>
      <c r="D1636" s="18"/>
      <c r="E1636" s="18"/>
      <c r="F1636" s="18"/>
      <c r="G1636" s="18"/>
      <c r="H1636" s="18"/>
      <c r="I1636" s="18"/>
    </row>
    <row r="1637" spans="1:9" s="4" customFormat="1" ht="12.75">
      <c r="A1637" s="3"/>
      <c r="B1637" s="19"/>
      <c r="C1637" s="3"/>
      <c r="D1637" s="18"/>
      <c r="E1637" s="18"/>
      <c r="F1637" s="18"/>
      <c r="G1637" s="18"/>
      <c r="H1637" s="18"/>
      <c r="I1637" s="18"/>
    </row>
    <row r="1638" spans="1:9" s="4" customFormat="1" ht="12.75">
      <c r="A1638" s="3"/>
      <c r="B1638" s="19"/>
      <c r="C1638" s="3"/>
      <c r="D1638" s="18"/>
      <c r="E1638" s="18"/>
      <c r="F1638" s="18"/>
      <c r="G1638" s="18"/>
      <c r="H1638" s="18"/>
      <c r="I1638" s="18"/>
    </row>
    <row r="1639" spans="1:9" s="4" customFormat="1" ht="12.75">
      <c r="A1639" s="3"/>
      <c r="B1639" s="19"/>
      <c r="C1639" s="3"/>
      <c r="D1639" s="18"/>
      <c r="E1639" s="18"/>
      <c r="F1639" s="18"/>
      <c r="G1639" s="18"/>
      <c r="H1639" s="18"/>
      <c r="I1639" s="18"/>
    </row>
    <row r="1640" spans="1:9" s="4" customFormat="1" ht="12.75">
      <c r="A1640" s="3"/>
      <c r="B1640" s="19"/>
      <c r="C1640" s="3"/>
      <c r="D1640" s="18"/>
      <c r="E1640" s="18"/>
      <c r="F1640" s="18"/>
      <c r="G1640" s="18"/>
      <c r="H1640" s="18"/>
      <c r="I1640" s="18"/>
    </row>
    <row r="1641" spans="1:9" s="4" customFormat="1" ht="12.75">
      <c r="A1641" s="3"/>
      <c r="B1641" s="19"/>
      <c r="C1641" s="3"/>
      <c r="D1641" s="18"/>
      <c r="E1641" s="18"/>
      <c r="F1641" s="18"/>
      <c r="G1641" s="18"/>
      <c r="H1641" s="18"/>
      <c r="I1641" s="18"/>
    </row>
    <row r="1642" spans="1:9" s="4" customFormat="1" ht="12.75">
      <c r="A1642" s="3"/>
      <c r="B1642" s="19"/>
      <c r="C1642" s="3"/>
      <c r="D1642" s="18"/>
      <c r="E1642" s="18"/>
      <c r="F1642" s="18"/>
      <c r="G1642" s="18"/>
      <c r="H1642" s="18"/>
      <c r="I1642" s="18"/>
    </row>
    <row r="1643" spans="1:9" s="4" customFormat="1" ht="12.75">
      <c r="A1643" s="3"/>
      <c r="B1643" s="19"/>
      <c r="C1643" s="3"/>
      <c r="D1643" s="18"/>
      <c r="E1643" s="18"/>
      <c r="F1643" s="18"/>
      <c r="G1643" s="18"/>
      <c r="H1643" s="18"/>
      <c r="I1643" s="18"/>
    </row>
    <row r="1644" spans="1:9" s="4" customFormat="1" ht="12.75">
      <c r="A1644" s="3"/>
      <c r="B1644" s="19"/>
      <c r="C1644" s="3"/>
      <c r="D1644" s="18"/>
      <c r="E1644" s="18"/>
      <c r="F1644" s="18"/>
      <c r="G1644" s="18"/>
      <c r="H1644" s="18"/>
      <c r="I1644" s="18"/>
    </row>
    <row r="1645" spans="1:9" s="4" customFormat="1" ht="12.75">
      <c r="A1645" s="3"/>
      <c r="B1645" s="19"/>
      <c r="C1645" s="3"/>
      <c r="D1645" s="18"/>
      <c r="E1645" s="18"/>
      <c r="F1645" s="18"/>
      <c r="G1645" s="18"/>
      <c r="H1645" s="18"/>
      <c r="I1645" s="18"/>
    </row>
    <row r="1646" spans="1:9" s="4" customFormat="1" ht="12.75">
      <c r="A1646" s="3"/>
      <c r="B1646" s="19"/>
      <c r="C1646" s="3"/>
      <c r="D1646" s="18"/>
      <c r="E1646" s="18"/>
      <c r="F1646" s="18"/>
      <c r="G1646" s="18"/>
      <c r="H1646" s="18"/>
      <c r="I1646" s="18"/>
    </row>
    <row r="1647" spans="1:9" s="4" customFormat="1" ht="12.75">
      <c r="A1647" s="3"/>
      <c r="B1647" s="19"/>
      <c r="C1647" s="3"/>
      <c r="D1647" s="18"/>
      <c r="E1647" s="18"/>
      <c r="F1647" s="18"/>
      <c r="G1647" s="18"/>
      <c r="H1647" s="18"/>
      <c r="I1647" s="18"/>
    </row>
    <row r="1648" spans="1:9" s="4" customFormat="1" ht="12.75">
      <c r="A1648" s="3"/>
      <c r="B1648" s="19"/>
      <c r="C1648" s="3"/>
      <c r="D1648" s="18"/>
      <c r="E1648" s="18"/>
      <c r="F1648" s="18"/>
      <c r="G1648" s="18"/>
      <c r="H1648" s="18"/>
      <c r="I1648" s="18"/>
    </row>
    <row r="1649" spans="1:9" s="4" customFormat="1" ht="12.75">
      <c r="A1649" s="3"/>
      <c r="B1649" s="19"/>
      <c r="C1649" s="3"/>
      <c r="D1649" s="18"/>
      <c r="E1649" s="18"/>
      <c r="F1649" s="18"/>
      <c r="G1649" s="18"/>
      <c r="H1649" s="18"/>
      <c r="I1649" s="18"/>
    </row>
    <row r="1650" spans="1:9" s="4" customFormat="1" ht="12.75">
      <c r="A1650" s="3"/>
      <c r="B1650" s="19"/>
      <c r="C1650" s="3"/>
      <c r="D1650" s="18"/>
      <c r="E1650" s="18"/>
      <c r="F1650" s="18"/>
      <c r="G1650" s="18"/>
      <c r="H1650" s="18"/>
      <c r="I1650" s="18"/>
    </row>
    <row r="1651" spans="1:9" s="4" customFormat="1" ht="12.75">
      <c r="A1651" s="3"/>
      <c r="B1651" s="19"/>
      <c r="C1651" s="3"/>
      <c r="D1651" s="18"/>
      <c r="E1651" s="18"/>
      <c r="F1651" s="18"/>
      <c r="G1651" s="18"/>
      <c r="H1651" s="18"/>
      <c r="I1651" s="18"/>
    </row>
    <row r="1652" spans="1:9" s="4" customFormat="1" ht="12.75">
      <c r="A1652" s="3"/>
      <c r="B1652" s="19"/>
      <c r="C1652" s="3"/>
      <c r="D1652" s="18"/>
      <c r="E1652" s="18"/>
      <c r="F1652" s="18"/>
      <c r="G1652" s="18"/>
      <c r="H1652" s="18"/>
      <c r="I1652" s="18"/>
    </row>
    <row r="1653" spans="1:9" s="4" customFormat="1" ht="12.75">
      <c r="A1653" s="3"/>
      <c r="B1653" s="19"/>
      <c r="C1653" s="3"/>
      <c r="D1653" s="18"/>
      <c r="E1653" s="18"/>
      <c r="F1653" s="18"/>
      <c r="G1653" s="18"/>
      <c r="H1653" s="18"/>
      <c r="I1653" s="18"/>
    </row>
    <row r="1654" spans="1:9" s="4" customFormat="1" ht="12.75">
      <c r="A1654" s="3"/>
      <c r="B1654" s="19"/>
      <c r="C1654" s="3"/>
      <c r="D1654" s="18"/>
      <c r="E1654" s="18"/>
      <c r="F1654" s="18"/>
      <c r="G1654" s="18"/>
      <c r="H1654" s="18"/>
      <c r="I1654" s="18"/>
    </row>
    <row r="1655" spans="1:9" s="4" customFormat="1" ht="12.75">
      <c r="A1655" s="3"/>
      <c r="B1655" s="19"/>
      <c r="C1655" s="3"/>
      <c r="D1655" s="18"/>
      <c r="E1655" s="18"/>
      <c r="F1655" s="18"/>
      <c r="G1655" s="18"/>
      <c r="H1655" s="18"/>
      <c r="I1655" s="18"/>
    </row>
    <row r="1656" spans="1:9" s="4" customFormat="1" ht="12.75">
      <c r="A1656" s="3"/>
      <c r="B1656" s="19"/>
      <c r="C1656" s="3"/>
      <c r="D1656" s="18"/>
      <c r="E1656" s="18"/>
      <c r="F1656" s="18"/>
      <c r="G1656" s="18"/>
      <c r="H1656" s="18"/>
      <c r="I1656" s="18"/>
    </row>
    <row r="1657" spans="1:9" s="4" customFormat="1" ht="12.75">
      <c r="A1657" s="3"/>
      <c r="B1657" s="19"/>
      <c r="C1657" s="3"/>
      <c r="D1657" s="18"/>
      <c r="E1657" s="18"/>
      <c r="F1657" s="18"/>
      <c r="G1657" s="18"/>
      <c r="H1657" s="18"/>
      <c r="I1657" s="18"/>
    </row>
    <row r="1658" spans="1:9" s="4" customFormat="1" ht="12.75">
      <c r="A1658" s="3"/>
      <c r="B1658" s="19"/>
      <c r="C1658" s="3"/>
      <c r="D1658" s="18"/>
      <c r="E1658" s="18"/>
      <c r="F1658" s="18"/>
      <c r="G1658" s="18"/>
      <c r="H1658" s="18"/>
      <c r="I1658" s="18"/>
    </row>
    <row r="1659" spans="1:9" s="4" customFormat="1" ht="12.75">
      <c r="A1659" s="3"/>
      <c r="B1659" s="19"/>
      <c r="C1659" s="3"/>
      <c r="D1659" s="18"/>
      <c r="E1659" s="18"/>
      <c r="F1659" s="18"/>
      <c r="G1659" s="18"/>
      <c r="H1659" s="18"/>
      <c r="I1659" s="18"/>
    </row>
    <row r="1660" spans="1:9" s="4" customFormat="1" ht="12.75">
      <c r="A1660" s="3"/>
      <c r="B1660" s="19"/>
      <c r="C1660" s="3"/>
      <c r="D1660" s="18"/>
      <c r="E1660" s="18"/>
      <c r="F1660" s="18"/>
      <c r="G1660" s="18"/>
      <c r="H1660" s="18"/>
      <c r="I1660" s="18"/>
    </row>
    <row r="1661" spans="1:9" s="4" customFormat="1" ht="12.75">
      <c r="A1661" s="3"/>
      <c r="B1661" s="19"/>
      <c r="C1661" s="3"/>
      <c r="D1661" s="18"/>
      <c r="E1661" s="18"/>
      <c r="F1661" s="18"/>
      <c r="G1661" s="18"/>
      <c r="H1661" s="18"/>
      <c r="I1661" s="18"/>
    </row>
    <row r="1662" spans="1:9" s="4" customFormat="1" ht="12.75">
      <c r="A1662" s="3"/>
      <c r="B1662" s="19"/>
      <c r="C1662" s="3"/>
      <c r="D1662" s="18"/>
      <c r="E1662" s="18"/>
      <c r="F1662" s="18"/>
      <c r="G1662" s="18"/>
      <c r="H1662" s="18"/>
      <c r="I1662" s="18"/>
    </row>
    <row r="1663" spans="1:9" s="4" customFormat="1" ht="12.75">
      <c r="A1663" s="3"/>
      <c r="B1663" s="19"/>
      <c r="C1663" s="3"/>
      <c r="D1663" s="18"/>
      <c r="E1663" s="18"/>
      <c r="F1663" s="18"/>
      <c r="G1663" s="18"/>
      <c r="H1663" s="18"/>
      <c r="I1663" s="18"/>
    </row>
    <row r="1664" spans="1:9" s="4" customFormat="1" ht="12.75">
      <c r="A1664" s="3"/>
      <c r="B1664" s="19"/>
      <c r="C1664" s="3"/>
      <c r="D1664" s="18"/>
      <c r="E1664" s="18"/>
      <c r="F1664" s="18"/>
      <c r="G1664" s="18"/>
      <c r="H1664" s="18"/>
      <c r="I1664" s="18"/>
    </row>
    <row r="1665" spans="1:9" s="4" customFormat="1" ht="12.75">
      <c r="A1665" s="3"/>
      <c r="B1665" s="19"/>
      <c r="C1665" s="3"/>
      <c r="D1665" s="18"/>
      <c r="E1665" s="18"/>
      <c r="F1665" s="18"/>
      <c r="G1665" s="18"/>
      <c r="H1665" s="18"/>
      <c r="I1665" s="18"/>
    </row>
    <row r="1666" spans="1:9" s="4" customFormat="1" ht="12.75">
      <c r="A1666" s="3"/>
      <c r="B1666" s="19"/>
      <c r="C1666" s="3"/>
      <c r="D1666" s="18"/>
      <c r="E1666" s="18"/>
      <c r="F1666" s="18"/>
      <c r="G1666" s="18"/>
      <c r="H1666" s="18"/>
      <c r="I1666" s="18"/>
    </row>
    <row r="1667" spans="1:9" s="4" customFormat="1" ht="12.75">
      <c r="A1667" s="3"/>
      <c r="B1667" s="19"/>
      <c r="C1667" s="3"/>
      <c r="D1667" s="18"/>
      <c r="E1667" s="18"/>
      <c r="F1667" s="18"/>
      <c r="G1667" s="18"/>
      <c r="H1667" s="18"/>
      <c r="I1667" s="18"/>
    </row>
    <row r="1668" spans="1:9" s="4" customFormat="1" ht="12.75">
      <c r="A1668" s="3"/>
      <c r="B1668" s="19"/>
      <c r="C1668" s="3"/>
      <c r="D1668" s="18"/>
      <c r="E1668" s="18"/>
      <c r="F1668" s="18"/>
      <c r="G1668" s="18"/>
      <c r="H1668" s="18"/>
      <c r="I1668" s="18"/>
    </row>
    <row r="1669" spans="1:9" s="4" customFormat="1" ht="12.75">
      <c r="A1669" s="3"/>
      <c r="B1669" s="19"/>
      <c r="C1669" s="3"/>
      <c r="D1669" s="18"/>
      <c r="E1669" s="18"/>
      <c r="F1669" s="18"/>
      <c r="G1669" s="18"/>
      <c r="H1669" s="18"/>
      <c r="I1669" s="18"/>
    </row>
    <row r="1670" spans="1:9" s="4" customFormat="1" ht="12.75">
      <c r="A1670" s="3"/>
      <c r="B1670" s="19"/>
      <c r="C1670" s="3"/>
      <c r="D1670" s="18"/>
      <c r="E1670" s="18"/>
      <c r="F1670" s="18"/>
      <c r="G1670" s="18"/>
      <c r="H1670" s="18"/>
      <c r="I1670" s="18"/>
    </row>
    <row r="1671" spans="1:9" s="4" customFormat="1" ht="12.75">
      <c r="A1671" s="3"/>
      <c r="B1671" s="19"/>
      <c r="C1671" s="3"/>
      <c r="D1671" s="18"/>
      <c r="E1671" s="18"/>
      <c r="F1671" s="18"/>
      <c r="G1671" s="18"/>
      <c r="H1671" s="18"/>
      <c r="I1671" s="18"/>
    </row>
    <row r="1672" spans="1:9" s="4" customFormat="1" ht="12.75">
      <c r="A1672" s="3"/>
      <c r="B1672" s="19"/>
      <c r="C1672" s="3"/>
      <c r="D1672" s="18"/>
      <c r="E1672" s="18"/>
      <c r="F1672" s="18"/>
      <c r="G1672" s="18"/>
      <c r="H1672" s="18"/>
      <c r="I1672" s="18"/>
    </row>
    <row r="1673" spans="1:9" s="4" customFormat="1" ht="12.75">
      <c r="A1673" s="3"/>
      <c r="B1673" s="19"/>
      <c r="C1673" s="3"/>
      <c r="D1673" s="18"/>
      <c r="E1673" s="18"/>
      <c r="F1673" s="18"/>
      <c r="G1673" s="18"/>
      <c r="H1673" s="18"/>
      <c r="I1673" s="18"/>
    </row>
    <row r="1674" spans="1:9" s="4" customFormat="1" ht="12.75">
      <c r="A1674" s="3"/>
      <c r="B1674" s="19"/>
      <c r="C1674" s="3"/>
      <c r="D1674" s="18"/>
      <c r="E1674" s="18"/>
      <c r="F1674" s="18"/>
      <c r="G1674" s="18"/>
      <c r="H1674" s="18"/>
      <c r="I1674" s="18"/>
    </row>
    <row r="1675" spans="1:9" s="4" customFormat="1" ht="12.75">
      <c r="A1675" s="3"/>
      <c r="B1675" s="19"/>
      <c r="C1675" s="3"/>
      <c r="D1675" s="18"/>
      <c r="E1675" s="18"/>
      <c r="F1675" s="18"/>
      <c r="G1675" s="18"/>
      <c r="H1675" s="18"/>
      <c r="I1675" s="18"/>
    </row>
    <row r="1676" spans="1:9" s="4" customFormat="1" ht="12.75">
      <c r="A1676" s="3"/>
      <c r="B1676" s="19"/>
      <c r="C1676" s="3"/>
      <c r="D1676" s="18"/>
      <c r="E1676" s="18"/>
      <c r="F1676" s="18"/>
      <c r="G1676" s="18"/>
      <c r="H1676" s="18"/>
      <c r="I1676" s="18"/>
    </row>
    <row r="1677" spans="1:9" s="4" customFormat="1" ht="12.75">
      <c r="A1677" s="3"/>
      <c r="B1677" s="19"/>
      <c r="C1677" s="3"/>
      <c r="D1677" s="18"/>
      <c r="E1677" s="18"/>
      <c r="F1677" s="18"/>
      <c r="G1677" s="18"/>
      <c r="H1677" s="18"/>
      <c r="I1677" s="18"/>
    </row>
    <row r="1678" spans="1:9" s="4" customFormat="1" ht="12.75">
      <c r="A1678" s="3"/>
      <c r="B1678" s="19"/>
      <c r="C1678" s="3"/>
      <c r="D1678" s="18"/>
      <c r="E1678" s="18"/>
      <c r="F1678" s="18"/>
      <c r="G1678" s="18"/>
      <c r="H1678" s="18"/>
      <c r="I1678" s="18"/>
    </row>
    <row r="1679" spans="1:9" s="4" customFormat="1" ht="12.75">
      <c r="A1679" s="3"/>
      <c r="B1679" s="19"/>
      <c r="C1679" s="3"/>
      <c r="D1679" s="18"/>
      <c r="E1679" s="18"/>
      <c r="F1679" s="18"/>
      <c r="G1679" s="18"/>
      <c r="H1679" s="18"/>
      <c r="I1679" s="18"/>
    </row>
    <row r="1680" spans="1:9" s="4" customFormat="1" ht="12.75">
      <c r="A1680" s="3"/>
      <c r="B1680" s="19"/>
      <c r="C1680" s="3"/>
      <c r="D1680" s="18"/>
      <c r="E1680" s="18"/>
      <c r="F1680" s="18"/>
      <c r="G1680" s="18"/>
      <c r="H1680" s="18"/>
      <c r="I1680" s="18"/>
    </row>
    <row r="1681" spans="1:9" s="4" customFormat="1" ht="12.75">
      <c r="A1681" s="3"/>
      <c r="B1681" s="19"/>
      <c r="C1681" s="3"/>
      <c r="D1681" s="18"/>
      <c r="E1681" s="18"/>
      <c r="F1681" s="18"/>
      <c r="G1681" s="18"/>
      <c r="H1681" s="18"/>
      <c r="I1681" s="18"/>
    </row>
    <row r="1682" spans="1:9" s="4" customFormat="1" ht="12.75">
      <c r="A1682" s="3"/>
      <c r="B1682" s="19"/>
      <c r="C1682" s="3"/>
      <c r="D1682" s="18"/>
      <c r="E1682" s="18"/>
      <c r="F1682" s="18"/>
      <c r="G1682" s="18"/>
      <c r="H1682" s="18"/>
      <c r="I1682" s="18"/>
    </row>
    <row r="1683" spans="1:9" s="4" customFormat="1" ht="12.75">
      <c r="A1683" s="3"/>
      <c r="B1683" s="19"/>
      <c r="C1683" s="3"/>
      <c r="D1683" s="18"/>
      <c r="E1683" s="18"/>
      <c r="F1683" s="18"/>
      <c r="G1683" s="18"/>
      <c r="H1683" s="18"/>
      <c r="I1683" s="18"/>
    </row>
    <row r="1684" spans="1:9" s="4" customFormat="1" ht="12.75">
      <c r="A1684" s="3"/>
      <c r="B1684" s="19"/>
      <c r="C1684" s="3"/>
      <c r="D1684" s="18"/>
      <c r="E1684" s="18"/>
      <c r="F1684" s="18"/>
      <c r="G1684" s="18"/>
      <c r="H1684" s="18"/>
      <c r="I1684" s="18"/>
    </row>
    <row r="1685" spans="1:9" s="4" customFormat="1" ht="12.75">
      <c r="A1685" s="3"/>
      <c r="B1685" s="19"/>
      <c r="C1685" s="3"/>
      <c r="D1685" s="18"/>
      <c r="E1685" s="18"/>
      <c r="F1685" s="18"/>
      <c r="G1685" s="18"/>
      <c r="H1685" s="18"/>
      <c r="I1685" s="18"/>
    </row>
    <row r="1686" spans="1:9" s="4" customFormat="1" ht="12.75">
      <c r="A1686" s="3"/>
      <c r="B1686" s="19"/>
      <c r="C1686" s="3"/>
      <c r="D1686" s="18"/>
      <c r="E1686" s="18"/>
      <c r="F1686" s="18"/>
      <c r="G1686" s="18"/>
      <c r="H1686" s="18"/>
      <c r="I1686" s="18"/>
    </row>
    <row r="1687" spans="1:9" s="4" customFormat="1" ht="12.75">
      <c r="A1687" s="3"/>
      <c r="B1687" s="19"/>
      <c r="C1687" s="3"/>
      <c r="D1687" s="18"/>
      <c r="E1687" s="18"/>
      <c r="F1687" s="18"/>
      <c r="G1687" s="18"/>
      <c r="H1687" s="18"/>
      <c r="I1687" s="18"/>
    </row>
    <row r="1688" spans="1:9" s="4" customFormat="1" ht="12.75">
      <c r="A1688" s="3"/>
      <c r="B1688" s="19"/>
      <c r="C1688" s="3"/>
      <c r="D1688" s="18"/>
      <c r="E1688" s="18"/>
      <c r="F1688" s="18"/>
      <c r="G1688" s="18"/>
      <c r="H1688" s="18"/>
      <c r="I1688" s="18"/>
    </row>
    <row r="1689" spans="1:9" s="4" customFormat="1" ht="12.75">
      <c r="A1689" s="3"/>
      <c r="B1689" s="19"/>
      <c r="C1689" s="3"/>
      <c r="D1689" s="18"/>
      <c r="E1689" s="18"/>
      <c r="F1689" s="18"/>
      <c r="G1689" s="18"/>
      <c r="H1689" s="18"/>
      <c r="I1689" s="18"/>
    </row>
    <row r="1690" spans="1:9" s="4" customFormat="1" ht="12.75">
      <c r="A1690" s="3"/>
      <c r="B1690" s="19"/>
      <c r="C1690" s="3"/>
      <c r="D1690" s="18"/>
      <c r="E1690" s="18"/>
      <c r="F1690" s="18"/>
      <c r="G1690" s="18"/>
      <c r="H1690" s="18"/>
      <c r="I1690" s="18"/>
    </row>
    <row r="1691" spans="1:9" s="4" customFormat="1" ht="12.75">
      <c r="A1691" s="3"/>
      <c r="B1691" s="19"/>
      <c r="C1691" s="3"/>
      <c r="D1691" s="18"/>
      <c r="E1691" s="18"/>
      <c r="F1691" s="18"/>
      <c r="G1691" s="18"/>
      <c r="H1691" s="18"/>
      <c r="I1691" s="18"/>
    </row>
    <row r="1692" spans="1:9" s="4" customFormat="1" ht="12.75">
      <c r="A1692" s="3"/>
      <c r="B1692" s="19"/>
      <c r="C1692" s="3"/>
      <c r="D1692" s="18"/>
      <c r="E1692" s="18"/>
      <c r="F1692" s="18"/>
      <c r="G1692" s="18"/>
      <c r="H1692" s="18"/>
      <c r="I1692" s="18"/>
    </row>
    <row r="1693" spans="1:9" s="4" customFormat="1" ht="12.75">
      <c r="A1693" s="3"/>
      <c r="B1693" s="19"/>
      <c r="C1693" s="3"/>
      <c r="D1693" s="18"/>
      <c r="E1693" s="18"/>
      <c r="F1693" s="18"/>
      <c r="G1693" s="18"/>
      <c r="H1693" s="18"/>
      <c r="I1693" s="18"/>
    </row>
    <row r="1694" spans="1:9" s="4" customFormat="1" ht="12.75">
      <c r="A1694" s="3"/>
      <c r="B1694" s="19"/>
      <c r="C1694" s="3"/>
      <c r="D1694" s="18"/>
      <c r="E1694" s="18"/>
      <c r="F1694" s="18"/>
      <c r="G1694" s="18"/>
      <c r="H1694" s="18"/>
      <c r="I1694" s="18"/>
    </row>
    <row r="1695" spans="1:9" s="4" customFormat="1" ht="12.75">
      <c r="A1695" s="3"/>
      <c r="B1695" s="19"/>
      <c r="C1695" s="3"/>
      <c r="D1695" s="18"/>
      <c r="E1695" s="18"/>
      <c r="F1695" s="18"/>
      <c r="G1695" s="18"/>
      <c r="H1695" s="18"/>
      <c r="I1695" s="18"/>
    </row>
    <row r="1696" spans="1:9" s="4" customFormat="1" ht="12.75">
      <c r="A1696" s="3"/>
      <c r="B1696" s="19"/>
      <c r="C1696" s="3"/>
      <c r="D1696" s="18"/>
      <c r="E1696" s="18"/>
      <c r="F1696" s="18"/>
      <c r="G1696" s="18"/>
      <c r="H1696" s="18"/>
      <c r="I1696" s="18"/>
    </row>
    <row r="1697" spans="1:9" s="4" customFormat="1" ht="12.75">
      <c r="A1697" s="3"/>
      <c r="B1697" s="19"/>
      <c r="C1697" s="3"/>
      <c r="D1697" s="18"/>
      <c r="E1697" s="18"/>
      <c r="F1697" s="18"/>
      <c r="G1697" s="18"/>
      <c r="H1697" s="18"/>
      <c r="I1697" s="18"/>
    </row>
    <row r="1698" spans="1:9" s="4" customFormat="1" ht="12.75">
      <c r="A1698" s="3"/>
      <c r="B1698" s="19"/>
      <c r="C1698" s="3"/>
      <c r="D1698" s="18"/>
      <c r="E1698" s="18"/>
      <c r="F1698" s="18"/>
      <c r="G1698" s="18"/>
      <c r="H1698" s="18"/>
      <c r="I1698" s="18"/>
    </row>
    <row r="1699" spans="1:9" s="4" customFormat="1" ht="12.75">
      <c r="A1699" s="3"/>
      <c r="B1699" s="19"/>
      <c r="C1699" s="3"/>
      <c r="D1699" s="18"/>
      <c r="E1699" s="18"/>
      <c r="F1699" s="18"/>
      <c r="G1699" s="18"/>
      <c r="H1699" s="18"/>
      <c r="I1699" s="18"/>
    </row>
    <row r="1700" spans="1:9" s="4" customFormat="1" ht="12.75">
      <c r="A1700" s="3"/>
      <c r="B1700" s="19"/>
      <c r="C1700" s="3"/>
      <c r="D1700" s="18"/>
      <c r="E1700" s="18"/>
      <c r="F1700" s="18"/>
      <c r="G1700" s="18"/>
      <c r="H1700" s="18"/>
      <c r="I1700" s="18"/>
    </row>
    <row r="1701" spans="1:9" s="4" customFormat="1" ht="12.75">
      <c r="A1701" s="3"/>
      <c r="B1701" s="19"/>
      <c r="C1701" s="3"/>
      <c r="D1701" s="18"/>
      <c r="E1701" s="18"/>
      <c r="F1701" s="18"/>
      <c r="G1701" s="18"/>
      <c r="H1701" s="18"/>
      <c r="I1701" s="18"/>
    </row>
    <row r="1702" spans="1:9" s="4" customFormat="1" ht="12.75">
      <c r="A1702" s="3"/>
      <c r="B1702" s="19"/>
      <c r="C1702" s="3"/>
      <c r="D1702" s="18"/>
      <c r="E1702" s="18"/>
      <c r="F1702" s="18"/>
      <c r="G1702" s="18"/>
      <c r="H1702" s="18"/>
      <c r="I1702" s="18"/>
    </row>
    <row r="1703" spans="1:9" s="4" customFormat="1" ht="12.75">
      <c r="A1703" s="3"/>
      <c r="B1703" s="19"/>
      <c r="C1703" s="3"/>
      <c r="D1703" s="18"/>
      <c r="E1703" s="18"/>
      <c r="F1703" s="18"/>
      <c r="G1703" s="18"/>
      <c r="H1703" s="18"/>
      <c r="I1703" s="18"/>
    </row>
    <row r="1704" spans="1:9" s="4" customFormat="1" ht="12.75">
      <c r="A1704" s="3"/>
      <c r="B1704" s="19"/>
      <c r="C1704" s="3"/>
      <c r="D1704" s="18"/>
      <c r="E1704" s="18"/>
      <c r="F1704" s="18"/>
      <c r="G1704" s="18"/>
      <c r="H1704" s="18"/>
      <c r="I1704" s="18"/>
    </row>
    <row r="1705" spans="1:9" s="4" customFormat="1" ht="12.75">
      <c r="A1705" s="3"/>
      <c r="B1705" s="19"/>
      <c r="C1705" s="3"/>
      <c r="D1705" s="18"/>
      <c r="E1705" s="18"/>
      <c r="F1705" s="18"/>
      <c r="G1705" s="18"/>
      <c r="H1705" s="18"/>
      <c r="I1705" s="18"/>
    </row>
    <row r="1706" spans="1:9" s="4" customFormat="1" ht="12.75">
      <c r="A1706" s="3"/>
      <c r="B1706" s="19"/>
      <c r="C1706" s="3"/>
      <c r="D1706" s="18"/>
      <c r="E1706" s="18"/>
      <c r="F1706" s="18"/>
      <c r="G1706" s="18"/>
      <c r="H1706" s="18"/>
      <c r="I1706" s="18"/>
    </row>
    <row r="1707" spans="1:9" s="4" customFormat="1" ht="12.75">
      <c r="A1707" s="3"/>
      <c r="B1707" s="19"/>
      <c r="C1707" s="3"/>
      <c r="D1707" s="18"/>
      <c r="E1707" s="18"/>
      <c r="F1707" s="18"/>
      <c r="G1707" s="18"/>
      <c r="H1707" s="18"/>
      <c r="I1707" s="18"/>
    </row>
    <row r="1708" spans="1:9" s="4" customFormat="1" ht="12.75">
      <c r="A1708" s="3"/>
      <c r="B1708" s="19"/>
      <c r="C1708" s="3"/>
      <c r="D1708" s="18"/>
      <c r="E1708" s="18"/>
      <c r="F1708" s="18"/>
      <c r="G1708" s="18"/>
      <c r="H1708" s="18"/>
      <c r="I1708" s="18"/>
    </row>
    <row r="1709" spans="1:9" s="4" customFormat="1" ht="12.75">
      <c r="A1709" s="3"/>
      <c r="B1709" s="19"/>
      <c r="C1709" s="3"/>
      <c r="D1709" s="18"/>
      <c r="E1709" s="18"/>
      <c r="F1709" s="18"/>
      <c r="G1709" s="18"/>
      <c r="H1709" s="18"/>
      <c r="I1709" s="18"/>
    </row>
    <row r="1710" spans="1:9" s="4" customFormat="1" ht="12.75">
      <c r="A1710" s="3"/>
      <c r="B1710" s="19"/>
      <c r="C1710" s="3"/>
      <c r="D1710" s="18"/>
      <c r="E1710" s="18"/>
      <c r="F1710" s="18"/>
      <c r="G1710" s="18"/>
      <c r="H1710" s="18"/>
      <c r="I1710" s="18"/>
    </row>
    <row r="1711" spans="1:9" s="4" customFormat="1" ht="12.75">
      <c r="A1711" s="3"/>
      <c r="B1711" s="19"/>
      <c r="C1711" s="3"/>
      <c r="D1711" s="18"/>
      <c r="E1711" s="18"/>
      <c r="F1711" s="18"/>
      <c r="G1711" s="18"/>
      <c r="H1711" s="18"/>
      <c r="I1711" s="18"/>
    </row>
    <row r="1712" spans="1:9" s="4" customFormat="1" ht="12.75">
      <c r="A1712" s="3"/>
      <c r="B1712" s="19"/>
      <c r="C1712" s="3"/>
      <c r="D1712" s="18"/>
      <c r="E1712" s="18"/>
      <c r="F1712" s="18"/>
      <c r="G1712" s="18"/>
      <c r="H1712" s="18"/>
      <c r="I1712" s="18"/>
    </row>
    <row r="1713" spans="1:9" s="4" customFormat="1" ht="12.75">
      <c r="A1713" s="3"/>
      <c r="B1713" s="19"/>
      <c r="C1713" s="3"/>
      <c r="D1713" s="18"/>
      <c r="E1713" s="18"/>
      <c r="F1713" s="18"/>
      <c r="G1713" s="18"/>
      <c r="H1713" s="18"/>
      <c r="I1713" s="18"/>
    </row>
    <row r="1714" spans="1:9" s="4" customFormat="1" ht="12.75">
      <c r="A1714" s="3"/>
      <c r="B1714" s="19"/>
      <c r="C1714" s="3"/>
      <c r="D1714" s="18"/>
      <c r="E1714" s="18"/>
      <c r="F1714" s="18"/>
      <c r="G1714" s="18"/>
      <c r="H1714" s="18"/>
      <c r="I1714" s="18"/>
    </row>
    <row r="1715" spans="1:9" s="4" customFormat="1" ht="12.75">
      <c r="A1715" s="3"/>
      <c r="B1715" s="19"/>
      <c r="C1715" s="3"/>
      <c r="D1715" s="18"/>
      <c r="E1715" s="18"/>
      <c r="F1715" s="18"/>
      <c r="G1715" s="18"/>
      <c r="H1715" s="18"/>
      <c r="I1715" s="18"/>
    </row>
    <row r="1716" spans="1:9" s="4" customFormat="1" ht="12.75">
      <c r="A1716" s="3"/>
      <c r="B1716" s="19"/>
      <c r="C1716" s="3"/>
      <c r="D1716" s="18"/>
      <c r="E1716" s="18"/>
      <c r="F1716" s="18"/>
      <c r="G1716" s="18"/>
      <c r="H1716" s="18"/>
      <c r="I1716" s="18"/>
    </row>
    <row r="1717" spans="1:9" s="4" customFormat="1" ht="12.75">
      <c r="A1717" s="3"/>
      <c r="B1717" s="19"/>
      <c r="C1717" s="3"/>
      <c r="D1717" s="18"/>
      <c r="E1717" s="18"/>
      <c r="F1717" s="18"/>
      <c r="G1717" s="18"/>
      <c r="H1717" s="18"/>
      <c r="I1717" s="18"/>
    </row>
    <row r="1718" spans="1:9" s="4" customFormat="1" ht="12.75">
      <c r="A1718" s="3"/>
      <c r="B1718" s="19"/>
      <c r="C1718" s="3"/>
      <c r="D1718" s="18"/>
      <c r="E1718" s="18"/>
      <c r="F1718" s="18"/>
      <c r="G1718" s="18"/>
      <c r="H1718" s="18"/>
      <c r="I1718" s="18"/>
    </row>
    <row r="1719" spans="1:9" s="4" customFormat="1" ht="12.75">
      <c r="A1719" s="3"/>
      <c r="B1719" s="19"/>
      <c r="C1719" s="3"/>
      <c r="D1719" s="18"/>
      <c r="E1719" s="18"/>
      <c r="F1719" s="18"/>
      <c r="G1719" s="18"/>
      <c r="H1719" s="18"/>
      <c r="I1719" s="18"/>
    </row>
    <row r="1720" spans="1:9" s="4" customFormat="1" ht="12.75">
      <c r="A1720" s="3"/>
      <c r="B1720" s="19"/>
      <c r="C1720" s="3"/>
      <c r="D1720" s="18"/>
      <c r="E1720" s="18"/>
      <c r="F1720" s="18"/>
      <c r="G1720" s="18"/>
      <c r="H1720" s="18"/>
      <c r="I1720" s="18"/>
    </row>
    <row r="1721" spans="1:9" s="4" customFormat="1" ht="12.75">
      <c r="A1721" s="3"/>
      <c r="B1721" s="19"/>
      <c r="C1721" s="3"/>
      <c r="D1721" s="18"/>
      <c r="E1721" s="18"/>
      <c r="F1721" s="18"/>
      <c r="G1721" s="18"/>
      <c r="H1721" s="18"/>
      <c r="I1721" s="18"/>
    </row>
    <row r="1722" spans="1:9" s="4" customFormat="1" ht="12.75">
      <c r="A1722" s="3"/>
      <c r="B1722" s="19"/>
      <c r="C1722" s="3"/>
      <c r="D1722" s="18"/>
      <c r="E1722" s="18"/>
      <c r="F1722" s="18"/>
      <c r="G1722" s="18"/>
      <c r="H1722" s="18"/>
      <c r="I1722" s="18"/>
    </row>
    <row r="1723" spans="1:9" s="4" customFormat="1" ht="12.75">
      <c r="A1723" s="3"/>
      <c r="B1723" s="19"/>
      <c r="C1723" s="3"/>
      <c r="D1723" s="18"/>
      <c r="E1723" s="18"/>
      <c r="F1723" s="18"/>
      <c r="G1723" s="18"/>
      <c r="H1723" s="18"/>
      <c r="I1723" s="18"/>
    </row>
    <row r="1724" spans="1:9" s="4" customFormat="1" ht="12.75">
      <c r="A1724" s="3"/>
      <c r="B1724" s="19"/>
      <c r="C1724" s="3"/>
      <c r="D1724" s="18"/>
      <c r="E1724" s="18"/>
      <c r="F1724" s="18"/>
      <c r="G1724" s="18"/>
      <c r="H1724" s="18"/>
      <c r="I1724" s="18"/>
    </row>
    <row r="1725" spans="1:9" s="4" customFormat="1" ht="12.75">
      <c r="A1725" s="3"/>
      <c r="B1725" s="19"/>
      <c r="C1725" s="3"/>
      <c r="D1725" s="18"/>
      <c r="E1725" s="18"/>
      <c r="F1725" s="18"/>
      <c r="G1725" s="18"/>
      <c r="H1725" s="18"/>
      <c r="I1725" s="18"/>
    </row>
    <row r="1726" spans="1:9" s="4" customFormat="1" ht="12.75">
      <c r="A1726" s="3"/>
      <c r="B1726" s="19"/>
      <c r="C1726" s="3"/>
      <c r="D1726" s="18"/>
      <c r="E1726" s="18"/>
      <c r="F1726" s="18"/>
      <c r="G1726" s="18"/>
      <c r="H1726" s="18"/>
      <c r="I1726" s="18"/>
    </row>
    <row r="1727" spans="1:9" s="4" customFormat="1" ht="12.75">
      <c r="A1727" s="3"/>
      <c r="B1727" s="19"/>
      <c r="C1727" s="3"/>
      <c r="D1727" s="18"/>
      <c r="E1727" s="18"/>
      <c r="F1727" s="18"/>
      <c r="G1727" s="18"/>
      <c r="H1727" s="18"/>
      <c r="I1727" s="18"/>
    </row>
    <row r="1728" spans="1:9" s="4" customFormat="1" ht="12.75">
      <c r="A1728" s="3"/>
      <c r="B1728" s="19"/>
      <c r="C1728" s="3"/>
      <c r="D1728" s="18"/>
      <c r="E1728" s="18"/>
      <c r="F1728" s="18"/>
      <c r="G1728" s="18"/>
      <c r="H1728" s="18"/>
      <c r="I1728" s="18"/>
    </row>
    <row r="1729" spans="1:9" s="4" customFormat="1" ht="12.75">
      <c r="A1729" s="3"/>
      <c r="B1729" s="19"/>
      <c r="C1729" s="3"/>
      <c r="D1729" s="18"/>
      <c r="E1729" s="18"/>
      <c r="F1729" s="18"/>
      <c r="G1729" s="18"/>
      <c r="H1729" s="18"/>
      <c r="I1729" s="18"/>
    </row>
    <row r="1730" spans="1:9" s="4" customFormat="1" ht="12.75">
      <c r="A1730" s="3"/>
      <c r="B1730" s="19"/>
      <c r="C1730" s="3"/>
      <c r="D1730" s="18"/>
      <c r="E1730" s="18"/>
      <c r="F1730" s="18"/>
      <c r="G1730" s="18"/>
      <c r="H1730" s="18"/>
      <c r="I1730" s="18"/>
    </row>
    <row r="1731" spans="1:9" s="4" customFormat="1" ht="12.75">
      <c r="A1731" s="3"/>
      <c r="B1731" s="19"/>
      <c r="C1731" s="3"/>
      <c r="D1731" s="18"/>
      <c r="E1731" s="18"/>
      <c r="F1731" s="18"/>
      <c r="G1731" s="18"/>
      <c r="H1731" s="18"/>
      <c r="I1731" s="18"/>
    </row>
    <row r="1732" spans="1:9" s="4" customFormat="1" ht="12.75">
      <c r="A1732" s="3"/>
      <c r="B1732" s="19"/>
      <c r="C1732" s="3"/>
      <c r="D1732" s="18"/>
      <c r="E1732" s="18"/>
      <c r="F1732" s="18"/>
      <c r="G1732" s="18"/>
      <c r="H1732" s="18"/>
      <c r="I1732" s="18"/>
    </row>
    <row r="1733" spans="1:9" s="4" customFormat="1" ht="12.75">
      <c r="A1733" s="3"/>
      <c r="B1733" s="19"/>
      <c r="C1733" s="3"/>
      <c r="D1733" s="18"/>
      <c r="E1733" s="18"/>
      <c r="F1733" s="18"/>
      <c r="G1733" s="18"/>
      <c r="H1733" s="18"/>
      <c r="I1733" s="18"/>
    </row>
    <row r="1734" spans="1:9" s="4" customFormat="1" ht="12.75">
      <c r="A1734" s="3"/>
      <c r="B1734" s="19"/>
      <c r="C1734" s="3"/>
      <c r="D1734" s="18"/>
      <c r="E1734" s="18"/>
      <c r="F1734" s="18"/>
      <c r="G1734" s="18"/>
      <c r="H1734" s="18"/>
      <c r="I1734" s="18"/>
    </row>
    <row r="1735" spans="1:9" s="4" customFormat="1" ht="12.75">
      <c r="A1735" s="3"/>
      <c r="B1735" s="19"/>
      <c r="C1735" s="3"/>
      <c r="D1735" s="18"/>
      <c r="E1735" s="18"/>
      <c r="F1735" s="18"/>
      <c r="G1735" s="18"/>
      <c r="H1735" s="18"/>
      <c r="I1735" s="18"/>
    </row>
    <row r="1736" spans="1:9" s="4" customFormat="1" ht="12.75">
      <c r="A1736" s="3"/>
      <c r="B1736" s="19"/>
      <c r="C1736" s="3"/>
      <c r="D1736" s="18"/>
      <c r="E1736" s="18"/>
      <c r="F1736" s="18"/>
      <c r="G1736" s="18"/>
      <c r="H1736" s="18"/>
      <c r="I1736" s="18"/>
    </row>
    <row r="1737" spans="1:9" s="4" customFormat="1" ht="12.75">
      <c r="A1737" s="3"/>
      <c r="B1737" s="19"/>
      <c r="C1737" s="3"/>
      <c r="D1737" s="18"/>
      <c r="E1737" s="18"/>
      <c r="F1737" s="18"/>
      <c r="G1737" s="18"/>
      <c r="H1737" s="18"/>
      <c r="I1737" s="18"/>
    </row>
    <row r="1738" spans="1:9" s="4" customFormat="1" ht="12.75">
      <c r="A1738" s="3"/>
      <c r="B1738" s="19"/>
      <c r="C1738" s="3"/>
      <c r="D1738" s="18"/>
      <c r="E1738" s="18"/>
      <c r="F1738" s="18"/>
      <c r="G1738" s="18"/>
      <c r="H1738" s="18"/>
      <c r="I1738" s="18"/>
    </row>
    <row r="1739" spans="1:9" s="4" customFormat="1" ht="12.75">
      <c r="A1739" s="3"/>
      <c r="B1739" s="19"/>
      <c r="C1739" s="3"/>
      <c r="D1739" s="18"/>
      <c r="E1739" s="18"/>
      <c r="F1739" s="18"/>
      <c r="G1739" s="18"/>
      <c r="H1739" s="18"/>
      <c r="I1739" s="18"/>
    </row>
    <row r="1740" spans="1:9" s="4" customFormat="1" ht="12.75">
      <c r="A1740" s="3"/>
      <c r="B1740" s="19"/>
      <c r="C1740" s="3"/>
      <c r="D1740" s="18"/>
      <c r="E1740" s="18"/>
      <c r="F1740" s="18"/>
      <c r="G1740" s="18"/>
      <c r="H1740" s="18"/>
      <c r="I1740" s="18"/>
    </row>
    <row r="1741" spans="1:9" s="4" customFormat="1" ht="12.75">
      <c r="A1741" s="3"/>
      <c r="B1741" s="19"/>
      <c r="C1741" s="3"/>
      <c r="D1741" s="18"/>
      <c r="E1741" s="18"/>
      <c r="F1741" s="18"/>
      <c r="G1741" s="18"/>
      <c r="H1741" s="18"/>
      <c r="I1741" s="18"/>
    </row>
    <row r="1742" spans="1:9" s="4" customFormat="1" ht="12.75">
      <c r="A1742" s="3"/>
      <c r="B1742" s="19"/>
      <c r="C1742" s="3"/>
      <c r="D1742" s="18"/>
      <c r="E1742" s="18"/>
      <c r="F1742" s="18"/>
      <c r="G1742" s="18"/>
      <c r="H1742" s="18"/>
      <c r="I1742" s="18"/>
    </row>
    <row r="1743" spans="1:9" s="4" customFormat="1" ht="12.75">
      <c r="A1743" s="3"/>
      <c r="B1743" s="19"/>
      <c r="C1743" s="3"/>
      <c r="D1743" s="18"/>
      <c r="E1743" s="18"/>
      <c r="F1743" s="18"/>
      <c r="G1743" s="18"/>
      <c r="H1743" s="18"/>
      <c r="I1743" s="18"/>
    </row>
    <row r="1744" spans="1:9" s="4" customFormat="1" ht="12.75">
      <c r="A1744" s="3"/>
      <c r="B1744" s="19"/>
      <c r="C1744" s="3"/>
      <c r="D1744" s="18"/>
      <c r="E1744" s="18"/>
      <c r="F1744" s="18"/>
      <c r="G1744" s="18"/>
      <c r="H1744" s="18"/>
      <c r="I1744" s="18"/>
    </row>
    <row r="1745" spans="1:9" s="4" customFormat="1" ht="12.75">
      <c r="A1745" s="3"/>
      <c r="B1745" s="19"/>
      <c r="C1745" s="3"/>
      <c r="D1745" s="18"/>
      <c r="E1745" s="18"/>
      <c r="F1745" s="18"/>
      <c r="G1745" s="18"/>
      <c r="H1745" s="18"/>
      <c r="I1745" s="18"/>
    </row>
    <row r="1746" spans="1:9" s="4" customFormat="1" ht="12.75">
      <c r="A1746" s="3"/>
      <c r="B1746" s="19"/>
      <c r="C1746" s="3"/>
      <c r="D1746" s="18"/>
      <c r="E1746" s="18"/>
      <c r="F1746" s="18"/>
      <c r="G1746" s="18"/>
      <c r="H1746" s="18"/>
      <c r="I1746" s="18"/>
    </row>
    <row r="1747" spans="1:9" s="4" customFormat="1" ht="12.75">
      <c r="A1747" s="3"/>
      <c r="B1747" s="19"/>
      <c r="C1747" s="3"/>
      <c r="D1747" s="18"/>
      <c r="E1747" s="18"/>
      <c r="F1747" s="18"/>
      <c r="G1747" s="18"/>
      <c r="H1747" s="18"/>
      <c r="I1747" s="18"/>
    </row>
    <row r="1748" spans="1:9" s="4" customFormat="1" ht="12.75">
      <c r="A1748" s="3"/>
      <c r="B1748" s="19"/>
      <c r="C1748" s="3"/>
      <c r="D1748" s="18"/>
      <c r="E1748" s="18"/>
      <c r="F1748" s="18"/>
      <c r="G1748" s="18"/>
      <c r="H1748" s="18"/>
      <c r="I1748" s="18"/>
    </row>
    <row r="1749" spans="1:9" s="4" customFormat="1" ht="12.75">
      <c r="A1749" s="3"/>
      <c r="B1749" s="19"/>
      <c r="C1749" s="3"/>
      <c r="D1749" s="18"/>
      <c r="E1749" s="18"/>
      <c r="F1749" s="18"/>
      <c r="G1749" s="18"/>
      <c r="H1749" s="18"/>
      <c r="I1749" s="18"/>
    </row>
    <row r="1750" spans="1:9" s="4" customFormat="1" ht="12.75">
      <c r="A1750" s="3"/>
      <c r="B1750" s="19"/>
      <c r="C1750" s="3"/>
      <c r="D1750" s="18"/>
      <c r="E1750" s="18"/>
      <c r="F1750" s="18"/>
      <c r="G1750" s="18"/>
      <c r="H1750" s="18"/>
      <c r="I1750" s="18"/>
    </row>
    <row r="1751" spans="1:9" s="4" customFormat="1" ht="12.75">
      <c r="A1751" s="3"/>
      <c r="B1751" s="19"/>
      <c r="C1751" s="3"/>
      <c r="D1751" s="18"/>
      <c r="E1751" s="18"/>
      <c r="F1751" s="18"/>
      <c r="G1751" s="18"/>
      <c r="H1751" s="18"/>
      <c r="I1751" s="18"/>
    </row>
    <row r="1752" spans="1:9" s="4" customFormat="1" ht="12.75">
      <c r="A1752" s="3"/>
      <c r="B1752" s="19"/>
      <c r="C1752" s="3"/>
      <c r="D1752" s="18"/>
      <c r="E1752" s="18"/>
      <c r="F1752" s="18"/>
      <c r="G1752" s="18"/>
      <c r="H1752" s="18"/>
      <c r="I1752" s="18"/>
    </row>
    <row r="1753" spans="1:9" s="4" customFormat="1" ht="12.75">
      <c r="A1753" s="3"/>
      <c r="B1753" s="19"/>
      <c r="C1753" s="3"/>
      <c r="D1753" s="18"/>
      <c r="E1753" s="18"/>
      <c r="F1753" s="18"/>
      <c r="G1753" s="18"/>
      <c r="H1753" s="18"/>
      <c r="I1753" s="18"/>
    </row>
    <row r="1754" spans="1:9" s="4" customFormat="1" ht="12.75">
      <c r="A1754" s="3"/>
      <c r="B1754" s="19"/>
      <c r="C1754" s="3"/>
      <c r="D1754" s="18"/>
      <c r="E1754" s="18"/>
      <c r="F1754" s="18"/>
      <c r="G1754" s="18"/>
      <c r="H1754" s="18"/>
      <c r="I1754" s="18"/>
    </row>
    <row r="1755" spans="1:9" s="4" customFormat="1" ht="12.75">
      <c r="A1755" s="3"/>
      <c r="B1755" s="19"/>
      <c r="C1755" s="3"/>
      <c r="D1755" s="18"/>
      <c r="E1755" s="18"/>
      <c r="F1755" s="18"/>
      <c r="G1755" s="18"/>
      <c r="H1755" s="18"/>
      <c r="I1755" s="18"/>
    </row>
    <row r="1756" spans="1:9" s="4" customFormat="1" ht="12.75">
      <c r="A1756" s="3"/>
      <c r="B1756" s="19"/>
      <c r="C1756" s="3"/>
      <c r="D1756" s="18"/>
      <c r="E1756" s="18"/>
      <c r="F1756" s="18"/>
      <c r="G1756" s="18"/>
      <c r="H1756" s="18"/>
      <c r="I1756" s="18"/>
    </row>
    <row r="1757" spans="1:9" s="4" customFormat="1" ht="12.75">
      <c r="A1757" s="3"/>
      <c r="B1757" s="19"/>
      <c r="C1757" s="3"/>
      <c r="D1757" s="18"/>
      <c r="E1757" s="18"/>
      <c r="F1757" s="18"/>
      <c r="G1757" s="18"/>
      <c r="H1757" s="18"/>
      <c r="I1757" s="18"/>
    </row>
    <row r="1758" spans="1:9" s="4" customFormat="1" ht="12.75">
      <c r="A1758" s="3"/>
      <c r="B1758" s="19"/>
      <c r="C1758" s="3"/>
      <c r="D1758" s="18"/>
      <c r="E1758" s="18"/>
      <c r="F1758" s="18"/>
      <c r="G1758" s="18"/>
      <c r="H1758" s="18"/>
      <c r="I1758" s="18"/>
    </row>
    <row r="1759" spans="1:9" s="4" customFormat="1" ht="12.75">
      <c r="A1759" s="3"/>
      <c r="B1759" s="19"/>
      <c r="C1759" s="3"/>
      <c r="D1759" s="18"/>
      <c r="E1759" s="18"/>
      <c r="F1759" s="18"/>
      <c r="G1759" s="18"/>
      <c r="H1759" s="18"/>
      <c r="I1759" s="18"/>
    </row>
    <row r="1760" spans="1:9" s="4" customFormat="1" ht="12.75">
      <c r="A1760" s="3"/>
      <c r="B1760" s="19"/>
      <c r="C1760" s="3"/>
      <c r="D1760" s="18"/>
      <c r="E1760" s="18"/>
      <c r="F1760" s="18"/>
      <c r="G1760" s="18"/>
      <c r="H1760" s="18"/>
      <c r="I1760" s="18"/>
    </row>
    <row r="1761" spans="1:9" s="4" customFormat="1" ht="12.75">
      <c r="A1761" s="3"/>
      <c r="B1761" s="19"/>
      <c r="C1761" s="3"/>
      <c r="D1761" s="18"/>
      <c r="E1761" s="18"/>
      <c r="F1761" s="18"/>
      <c r="G1761" s="18"/>
      <c r="H1761" s="18"/>
      <c r="I1761" s="18"/>
    </row>
    <row r="1762" spans="1:9" s="4" customFormat="1" ht="12.75">
      <c r="A1762" s="3"/>
      <c r="B1762" s="19"/>
      <c r="C1762" s="3"/>
      <c r="D1762" s="18"/>
      <c r="E1762" s="18"/>
      <c r="F1762" s="18"/>
      <c r="G1762" s="18"/>
      <c r="H1762" s="18"/>
      <c r="I1762" s="18"/>
    </row>
    <row r="1763" spans="1:9" s="4" customFormat="1" ht="12.75">
      <c r="A1763" s="3"/>
      <c r="B1763" s="19"/>
      <c r="C1763" s="3"/>
      <c r="D1763" s="18"/>
      <c r="E1763" s="18"/>
      <c r="F1763" s="18"/>
      <c r="G1763" s="18"/>
      <c r="H1763" s="18"/>
      <c r="I1763" s="18"/>
    </row>
    <row r="1764" spans="1:9" s="4" customFormat="1" ht="12.75">
      <c r="A1764" s="3"/>
      <c r="B1764" s="19"/>
      <c r="C1764" s="3"/>
      <c r="D1764" s="18"/>
      <c r="E1764" s="18"/>
      <c r="F1764" s="18"/>
      <c r="G1764" s="18"/>
      <c r="H1764" s="18"/>
      <c r="I1764" s="18"/>
    </row>
    <row r="1765" spans="1:9" s="4" customFormat="1" ht="12.75">
      <c r="A1765" s="3"/>
      <c r="B1765" s="19"/>
      <c r="C1765" s="3"/>
      <c r="D1765" s="18"/>
      <c r="E1765" s="18"/>
      <c r="F1765" s="18"/>
      <c r="G1765" s="18"/>
      <c r="H1765" s="18"/>
      <c r="I1765" s="18"/>
    </row>
    <row r="1766" spans="1:9" s="4" customFormat="1" ht="12.75">
      <c r="A1766" s="3"/>
      <c r="B1766" s="19"/>
      <c r="C1766" s="3"/>
      <c r="D1766" s="18"/>
      <c r="E1766" s="18"/>
      <c r="F1766" s="18"/>
      <c r="G1766" s="18"/>
      <c r="H1766" s="18"/>
      <c r="I1766" s="18"/>
    </row>
    <row r="1767" spans="1:9" s="4" customFormat="1" ht="12.75">
      <c r="A1767" s="3"/>
      <c r="B1767" s="19"/>
      <c r="C1767" s="3"/>
      <c r="D1767" s="18"/>
      <c r="E1767" s="18"/>
      <c r="F1767" s="18"/>
      <c r="G1767" s="18"/>
      <c r="H1767" s="18"/>
      <c r="I1767" s="18"/>
    </row>
    <row r="1768" spans="1:9" s="4" customFormat="1" ht="12.75">
      <c r="A1768" s="3"/>
      <c r="B1768" s="19"/>
      <c r="C1768" s="3"/>
      <c r="D1768" s="18"/>
      <c r="E1768" s="18"/>
      <c r="F1768" s="18"/>
      <c r="G1768" s="18"/>
      <c r="H1768" s="18"/>
      <c r="I1768" s="18"/>
    </row>
    <row r="1769" spans="1:9" s="4" customFormat="1" ht="12.75">
      <c r="A1769" s="3"/>
      <c r="B1769" s="19"/>
      <c r="C1769" s="3"/>
      <c r="D1769" s="18"/>
      <c r="E1769" s="18"/>
      <c r="F1769" s="18"/>
      <c r="G1769" s="18"/>
      <c r="H1769" s="18"/>
      <c r="I1769" s="18"/>
    </row>
    <row r="1770" spans="1:9" s="4" customFormat="1" ht="12.75">
      <c r="A1770" s="3"/>
      <c r="B1770" s="19"/>
      <c r="C1770" s="3"/>
      <c r="D1770" s="18"/>
      <c r="E1770" s="18"/>
      <c r="F1770" s="18"/>
      <c r="G1770" s="18"/>
      <c r="H1770" s="18"/>
      <c r="I1770" s="18"/>
    </row>
    <row r="1771" spans="1:9" s="4" customFormat="1" ht="12.75">
      <c r="A1771" s="3"/>
      <c r="B1771" s="19"/>
      <c r="C1771" s="3"/>
      <c r="D1771" s="18"/>
      <c r="E1771" s="18"/>
      <c r="F1771" s="18"/>
      <c r="G1771" s="18"/>
      <c r="H1771" s="18"/>
      <c r="I1771" s="18"/>
    </row>
    <row r="1772" spans="1:9" s="4" customFormat="1" ht="12.75">
      <c r="A1772" s="3"/>
      <c r="B1772" s="19"/>
      <c r="C1772" s="3"/>
      <c r="D1772" s="18"/>
      <c r="E1772" s="18"/>
      <c r="F1772" s="18"/>
      <c r="G1772" s="18"/>
      <c r="H1772" s="18"/>
      <c r="I1772" s="18"/>
    </row>
    <row r="1773" spans="1:9" s="4" customFormat="1" ht="12.75">
      <c r="A1773" s="3"/>
      <c r="B1773" s="19"/>
      <c r="C1773" s="3"/>
      <c r="D1773" s="18"/>
      <c r="E1773" s="18"/>
      <c r="F1773" s="18"/>
      <c r="G1773" s="18"/>
      <c r="H1773" s="18"/>
      <c r="I1773" s="18"/>
    </row>
    <row r="1774" spans="1:9" s="4" customFormat="1" ht="12.75">
      <c r="A1774" s="3"/>
      <c r="B1774" s="19"/>
      <c r="C1774" s="3"/>
      <c r="D1774" s="18"/>
      <c r="E1774" s="18"/>
      <c r="F1774" s="18"/>
      <c r="G1774" s="18"/>
      <c r="H1774" s="18"/>
      <c r="I1774" s="18"/>
    </row>
    <row r="1775" spans="1:9" s="4" customFormat="1" ht="12.75">
      <c r="A1775" s="3"/>
      <c r="B1775" s="19"/>
      <c r="C1775" s="3"/>
      <c r="D1775" s="18"/>
      <c r="E1775" s="18"/>
      <c r="F1775" s="18"/>
      <c r="G1775" s="18"/>
      <c r="H1775" s="18"/>
      <c r="I1775" s="18"/>
    </row>
    <row r="1776" spans="1:9" s="4" customFormat="1" ht="12.75">
      <c r="A1776" s="3"/>
      <c r="B1776" s="19"/>
      <c r="C1776" s="3"/>
      <c r="D1776" s="18"/>
      <c r="E1776" s="18"/>
      <c r="F1776" s="18"/>
      <c r="G1776" s="18"/>
      <c r="H1776" s="18"/>
      <c r="I1776" s="18"/>
    </row>
    <row r="1777" spans="1:9" s="4" customFormat="1" ht="12.75">
      <c r="A1777" s="3"/>
      <c r="B1777" s="19"/>
      <c r="C1777" s="3"/>
      <c r="D1777" s="18"/>
      <c r="E1777" s="18"/>
      <c r="F1777" s="18"/>
      <c r="G1777" s="18"/>
      <c r="H1777" s="18"/>
      <c r="I1777" s="18"/>
    </row>
    <row r="1778" spans="1:9" s="4" customFormat="1" ht="12.75">
      <c r="A1778" s="3"/>
      <c r="B1778" s="19"/>
      <c r="C1778" s="3"/>
      <c r="D1778" s="18"/>
      <c r="E1778" s="18"/>
      <c r="F1778" s="18"/>
      <c r="G1778" s="18"/>
      <c r="H1778" s="18"/>
      <c r="I1778" s="18"/>
    </row>
    <row r="1779" spans="1:9" s="4" customFormat="1" ht="12.75">
      <c r="A1779" s="3"/>
      <c r="B1779" s="19"/>
      <c r="C1779" s="3"/>
      <c r="D1779" s="18"/>
      <c r="E1779" s="18"/>
      <c r="F1779" s="18"/>
      <c r="G1779" s="18"/>
      <c r="H1779" s="18"/>
      <c r="I1779" s="18"/>
    </row>
    <row r="1780" spans="1:9" s="4" customFormat="1" ht="12.75">
      <c r="A1780" s="3"/>
      <c r="B1780" s="19"/>
      <c r="C1780" s="3"/>
      <c r="D1780" s="18"/>
      <c r="E1780" s="18"/>
      <c r="F1780" s="18"/>
      <c r="G1780" s="18"/>
      <c r="H1780" s="18"/>
      <c r="I1780" s="18"/>
    </row>
    <row r="1781" spans="1:9" s="4" customFormat="1" ht="12.75">
      <c r="A1781" s="3"/>
      <c r="B1781" s="19"/>
      <c r="C1781" s="3"/>
      <c r="D1781" s="18"/>
      <c r="E1781" s="18"/>
      <c r="F1781" s="18"/>
      <c r="G1781" s="18"/>
      <c r="H1781" s="18"/>
      <c r="I1781" s="18"/>
    </row>
    <row r="1782" spans="1:9" s="4" customFormat="1" ht="12.75">
      <c r="A1782" s="3"/>
      <c r="B1782" s="19"/>
      <c r="C1782" s="3"/>
      <c r="D1782" s="18"/>
      <c r="E1782" s="18"/>
      <c r="F1782" s="18"/>
      <c r="G1782" s="18"/>
      <c r="H1782" s="18"/>
      <c r="I1782" s="18"/>
    </row>
    <row r="1783" spans="1:9" s="4" customFormat="1" ht="12.75">
      <c r="A1783" s="3"/>
      <c r="B1783" s="19"/>
      <c r="C1783" s="3"/>
      <c r="D1783" s="18"/>
      <c r="E1783" s="18"/>
      <c r="F1783" s="18"/>
      <c r="G1783" s="18"/>
      <c r="H1783" s="18"/>
      <c r="I1783" s="18"/>
    </row>
    <row r="1784" spans="1:9" s="4" customFormat="1" ht="12.75">
      <c r="A1784" s="3"/>
      <c r="B1784" s="19"/>
      <c r="C1784" s="3"/>
      <c r="D1784" s="18"/>
      <c r="E1784" s="18"/>
      <c r="F1784" s="18"/>
      <c r="G1784" s="18"/>
      <c r="H1784" s="18"/>
      <c r="I1784" s="18"/>
    </row>
    <row r="1785" spans="1:9" s="4" customFormat="1" ht="12.75">
      <c r="A1785" s="3"/>
      <c r="B1785" s="19"/>
      <c r="C1785" s="3"/>
      <c r="D1785" s="18"/>
      <c r="E1785" s="18"/>
      <c r="F1785" s="18"/>
      <c r="G1785" s="18"/>
      <c r="H1785" s="18"/>
      <c r="I1785" s="18"/>
    </row>
    <row r="1786" spans="1:9" s="4" customFormat="1" ht="12.75">
      <c r="A1786" s="3"/>
      <c r="B1786" s="19"/>
      <c r="C1786" s="3"/>
      <c r="D1786" s="18"/>
      <c r="E1786" s="18"/>
      <c r="F1786" s="18"/>
      <c r="G1786" s="18"/>
      <c r="H1786" s="18"/>
      <c r="I1786" s="18"/>
    </row>
    <row r="1787" spans="1:9" s="4" customFormat="1" ht="12.75">
      <c r="A1787" s="3"/>
      <c r="B1787" s="19"/>
      <c r="C1787" s="3"/>
      <c r="D1787" s="18"/>
      <c r="E1787" s="18"/>
      <c r="F1787" s="18"/>
      <c r="G1787" s="18"/>
      <c r="H1787" s="18"/>
      <c r="I1787" s="18"/>
    </row>
    <row r="1788" spans="1:9" s="4" customFormat="1" ht="12.75">
      <c r="A1788" s="3"/>
      <c r="B1788" s="19"/>
      <c r="C1788" s="3"/>
      <c r="D1788" s="18"/>
      <c r="E1788" s="18"/>
      <c r="F1788" s="18"/>
      <c r="G1788" s="18"/>
      <c r="H1788" s="18"/>
      <c r="I1788" s="18"/>
    </row>
    <row r="1789" spans="1:9" s="4" customFormat="1" ht="12.75">
      <c r="A1789" s="3"/>
      <c r="B1789" s="19"/>
      <c r="C1789" s="3"/>
      <c r="D1789" s="18"/>
      <c r="E1789" s="18"/>
      <c r="F1789" s="18"/>
      <c r="G1789" s="18"/>
      <c r="H1789" s="18"/>
      <c r="I1789" s="18"/>
    </row>
    <row r="1790" spans="1:9" s="4" customFormat="1" ht="12.75">
      <c r="A1790" s="3"/>
      <c r="B1790" s="19"/>
      <c r="C1790" s="3"/>
      <c r="D1790" s="18"/>
      <c r="E1790" s="18"/>
      <c r="F1790" s="18"/>
      <c r="G1790" s="18"/>
      <c r="H1790" s="18"/>
      <c r="I1790" s="18"/>
    </row>
    <row r="1791" spans="1:9" s="4" customFormat="1" ht="12.75">
      <c r="A1791" s="3"/>
      <c r="B1791" s="19"/>
      <c r="C1791" s="3"/>
      <c r="D1791" s="18"/>
      <c r="E1791" s="18"/>
      <c r="F1791" s="18"/>
      <c r="G1791" s="18"/>
      <c r="H1791" s="18"/>
      <c r="I1791" s="18"/>
    </row>
    <row r="1792" spans="1:9" s="4" customFormat="1" ht="12.75">
      <c r="A1792" s="3"/>
      <c r="B1792" s="19"/>
      <c r="C1792" s="3"/>
      <c r="D1792" s="18"/>
      <c r="E1792" s="18"/>
      <c r="F1792" s="18"/>
      <c r="G1792" s="18"/>
      <c r="H1792" s="18"/>
      <c r="I1792" s="18"/>
    </row>
    <row r="1793" spans="1:9" s="4" customFormat="1" ht="12.75">
      <c r="A1793" s="3"/>
      <c r="B1793" s="19"/>
      <c r="C1793" s="3"/>
      <c r="D1793" s="18"/>
      <c r="E1793" s="18"/>
      <c r="F1793" s="18"/>
      <c r="G1793" s="18"/>
      <c r="H1793" s="18"/>
      <c r="I1793" s="18"/>
    </row>
    <row r="1794" spans="1:9" s="4" customFormat="1" ht="12.75">
      <c r="A1794" s="3"/>
      <c r="B1794" s="19"/>
      <c r="C1794" s="3"/>
      <c r="D1794" s="18"/>
      <c r="E1794" s="18"/>
      <c r="F1794" s="18"/>
      <c r="G1794" s="18"/>
      <c r="H1794" s="18"/>
      <c r="I1794" s="18"/>
    </row>
    <row r="1795" spans="1:9" s="4" customFormat="1" ht="12.75">
      <c r="A1795" s="3"/>
      <c r="B1795" s="19"/>
      <c r="C1795" s="3"/>
      <c r="D1795" s="18"/>
      <c r="E1795" s="18"/>
      <c r="F1795" s="18"/>
      <c r="G1795" s="18"/>
      <c r="H1795" s="18"/>
      <c r="I1795" s="18"/>
    </row>
    <row r="1796" spans="1:9" s="4" customFormat="1" ht="12.75">
      <c r="A1796" s="3"/>
      <c r="B1796" s="19"/>
      <c r="C1796" s="3"/>
      <c r="D1796" s="18"/>
      <c r="E1796" s="18"/>
      <c r="F1796" s="18"/>
      <c r="G1796" s="18"/>
      <c r="H1796" s="18"/>
      <c r="I1796" s="18"/>
    </row>
    <row r="1797" spans="1:9" s="4" customFormat="1" ht="12.75">
      <c r="A1797" s="3"/>
      <c r="B1797" s="19"/>
      <c r="C1797" s="3"/>
      <c r="D1797" s="18"/>
      <c r="E1797" s="18"/>
      <c r="F1797" s="18"/>
      <c r="G1797" s="18"/>
      <c r="H1797" s="18"/>
      <c r="I1797" s="18"/>
    </row>
    <row r="1798" spans="1:9" s="4" customFormat="1" ht="12.75">
      <c r="A1798" s="3"/>
      <c r="B1798" s="19"/>
      <c r="C1798" s="3"/>
      <c r="D1798" s="18"/>
      <c r="E1798" s="18"/>
      <c r="F1798" s="18"/>
      <c r="G1798" s="18"/>
      <c r="H1798" s="18"/>
      <c r="I1798" s="18"/>
    </row>
    <row r="1799" spans="1:9" s="4" customFormat="1" ht="12.75">
      <c r="A1799" s="3"/>
      <c r="B1799" s="19"/>
      <c r="C1799" s="3"/>
      <c r="D1799" s="18"/>
      <c r="E1799" s="18"/>
      <c r="F1799" s="18"/>
      <c r="G1799" s="18"/>
      <c r="H1799" s="18"/>
      <c r="I1799" s="18"/>
    </row>
    <row r="1800" spans="1:9" s="4" customFormat="1" ht="12.75">
      <c r="A1800" s="3"/>
      <c r="B1800" s="19"/>
      <c r="C1800" s="3"/>
      <c r="D1800" s="18"/>
      <c r="E1800" s="18"/>
      <c r="F1800" s="18"/>
      <c r="G1800" s="18"/>
      <c r="H1800" s="18"/>
      <c r="I1800" s="18"/>
    </row>
    <row r="1801" spans="1:9" s="4" customFormat="1" ht="12.75">
      <c r="A1801" s="3"/>
      <c r="B1801" s="19"/>
      <c r="C1801" s="3"/>
      <c r="D1801" s="18"/>
      <c r="E1801" s="18"/>
      <c r="F1801" s="18"/>
      <c r="G1801" s="18"/>
      <c r="H1801" s="18"/>
      <c r="I1801" s="18"/>
    </row>
    <row r="1802" spans="1:9" s="4" customFormat="1" ht="12.75">
      <c r="A1802" s="3"/>
      <c r="B1802" s="19"/>
      <c r="C1802" s="3"/>
      <c r="D1802" s="18"/>
      <c r="E1802" s="18"/>
      <c r="F1802" s="18"/>
      <c r="G1802" s="18"/>
      <c r="H1802" s="18"/>
      <c r="I1802" s="18"/>
    </row>
    <row r="1803" spans="1:9" s="4" customFormat="1" ht="12.75">
      <c r="A1803" s="3"/>
      <c r="B1803" s="19"/>
      <c r="C1803" s="3"/>
      <c r="D1803" s="18"/>
      <c r="E1803" s="18"/>
      <c r="F1803" s="18"/>
      <c r="G1803" s="18"/>
      <c r="H1803" s="18"/>
      <c r="I1803" s="18"/>
    </row>
    <row r="1804" spans="1:9" s="4" customFormat="1" ht="12.75">
      <c r="A1804" s="3"/>
      <c r="B1804" s="19"/>
      <c r="C1804" s="3"/>
      <c r="D1804" s="18"/>
      <c r="E1804" s="18"/>
      <c r="F1804" s="18"/>
      <c r="G1804" s="18"/>
      <c r="H1804" s="18"/>
      <c r="I1804" s="18"/>
    </row>
    <row r="1805" spans="1:9" s="4" customFormat="1" ht="12.75">
      <c r="A1805" s="3"/>
      <c r="B1805" s="19"/>
      <c r="C1805" s="3"/>
      <c r="D1805" s="18"/>
      <c r="E1805" s="18"/>
      <c r="F1805" s="18"/>
      <c r="G1805" s="18"/>
      <c r="H1805" s="18"/>
      <c r="I1805" s="18"/>
    </row>
    <row r="1806" spans="1:9" s="4" customFormat="1" ht="12.75">
      <c r="A1806" s="3"/>
      <c r="B1806" s="19"/>
      <c r="C1806" s="3"/>
      <c r="D1806" s="18"/>
      <c r="E1806" s="18"/>
      <c r="F1806" s="18"/>
      <c r="G1806" s="18"/>
      <c r="H1806" s="18"/>
      <c r="I1806" s="18"/>
    </row>
    <row r="1807" spans="1:9" s="4" customFormat="1" ht="12.75">
      <c r="A1807" s="3"/>
      <c r="B1807" s="19"/>
      <c r="C1807" s="3"/>
      <c r="D1807" s="18"/>
      <c r="E1807" s="18"/>
      <c r="F1807" s="18"/>
      <c r="G1807" s="18"/>
      <c r="H1807" s="18"/>
      <c r="I1807" s="18"/>
    </row>
    <row r="1808" spans="1:9" s="4" customFormat="1" ht="12.75">
      <c r="A1808" s="3"/>
      <c r="B1808" s="19"/>
      <c r="C1808" s="3"/>
      <c r="D1808" s="18"/>
      <c r="E1808" s="18"/>
      <c r="F1808" s="18"/>
      <c r="G1808" s="18"/>
      <c r="H1808" s="18"/>
      <c r="I1808" s="18"/>
    </row>
    <row r="1809" spans="1:9" s="4" customFormat="1" ht="12.75">
      <c r="A1809" s="3"/>
      <c r="B1809" s="19"/>
      <c r="C1809" s="3"/>
      <c r="D1809" s="18"/>
      <c r="E1809" s="18"/>
      <c r="F1809" s="18"/>
      <c r="G1809" s="18"/>
      <c r="H1809" s="18"/>
      <c r="I1809" s="18"/>
    </row>
    <row r="1810" spans="1:9" s="4" customFormat="1" ht="12.75">
      <c r="A1810" s="3"/>
      <c r="B1810" s="19"/>
      <c r="C1810" s="3"/>
      <c r="D1810" s="18"/>
      <c r="E1810" s="18"/>
      <c r="F1810" s="18"/>
      <c r="G1810" s="18"/>
      <c r="H1810" s="18"/>
      <c r="I1810" s="18"/>
    </row>
    <row r="1811" spans="1:9" s="4" customFormat="1" ht="12.75">
      <c r="A1811" s="3"/>
      <c r="B1811" s="19"/>
      <c r="C1811" s="3"/>
      <c r="D1811" s="18"/>
      <c r="E1811" s="18"/>
      <c r="F1811" s="18"/>
      <c r="G1811" s="18"/>
      <c r="H1811" s="18"/>
      <c r="I1811" s="18"/>
    </row>
    <row r="1812" spans="1:9" s="4" customFormat="1" ht="12.75">
      <c r="A1812" s="3"/>
      <c r="B1812" s="19"/>
      <c r="C1812" s="3"/>
      <c r="D1812" s="18"/>
      <c r="E1812" s="18"/>
      <c r="F1812" s="18"/>
      <c r="G1812" s="18"/>
      <c r="H1812" s="18"/>
      <c r="I1812" s="18"/>
    </row>
    <row r="1813" spans="1:9" s="4" customFormat="1" ht="12.75">
      <c r="A1813" s="3"/>
      <c r="B1813" s="19"/>
      <c r="C1813" s="3"/>
      <c r="D1813" s="18"/>
      <c r="E1813" s="18"/>
      <c r="F1813" s="18"/>
      <c r="G1813" s="18"/>
      <c r="H1813" s="18"/>
      <c r="I1813" s="18"/>
    </row>
    <row r="1814" spans="1:9" s="4" customFormat="1" ht="12.75">
      <c r="A1814" s="3"/>
      <c r="B1814" s="19"/>
      <c r="C1814" s="3"/>
      <c r="D1814" s="18"/>
      <c r="E1814" s="18"/>
      <c r="F1814" s="18"/>
      <c r="G1814" s="18"/>
      <c r="H1814" s="18"/>
      <c r="I1814" s="18"/>
    </row>
    <row r="1815" spans="1:9" s="4" customFormat="1" ht="12.75">
      <c r="A1815" s="3"/>
      <c r="B1815" s="19"/>
      <c r="C1815" s="3"/>
      <c r="D1815" s="18"/>
      <c r="E1815" s="18"/>
      <c r="F1815" s="18"/>
      <c r="G1815" s="18"/>
      <c r="H1815" s="18"/>
      <c r="I1815" s="18"/>
    </row>
    <row r="1816" spans="1:9" s="4" customFormat="1" ht="12.75">
      <c r="A1816" s="3"/>
      <c r="B1816" s="19"/>
      <c r="C1816" s="3"/>
      <c r="D1816" s="18"/>
      <c r="E1816" s="18"/>
      <c r="F1816" s="18"/>
      <c r="G1816" s="18"/>
      <c r="H1816" s="18"/>
      <c r="I1816" s="18"/>
    </row>
    <row r="1817" spans="1:9" s="4" customFormat="1" ht="12.75">
      <c r="A1817" s="3"/>
      <c r="B1817" s="19"/>
      <c r="C1817" s="3"/>
      <c r="D1817" s="18"/>
      <c r="E1817" s="18"/>
      <c r="F1817" s="18"/>
      <c r="G1817" s="18"/>
      <c r="H1817" s="18"/>
      <c r="I1817" s="18"/>
    </row>
    <row r="1818" spans="1:9" s="4" customFormat="1" ht="12.75">
      <c r="A1818" s="3"/>
      <c r="B1818" s="19"/>
      <c r="C1818" s="3"/>
      <c r="D1818" s="18"/>
      <c r="E1818" s="18"/>
      <c r="F1818" s="18"/>
      <c r="G1818" s="18"/>
      <c r="H1818" s="18"/>
      <c r="I1818" s="18"/>
    </row>
    <row r="1819" spans="1:9" s="4" customFormat="1" ht="12.75">
      <c r="A1819" s="3"/>
      <c r="B1819" s="19"/>
      <c r="C1819" s="3"/>
      <c r="D1819" s="18"/>
      <c r="E1819" s="18"/>
      <c r="F1819" s="18"/>
      <c r="G1819" s="18"/>
      <c r="H1819" s="18"/>
      <c r="I1819" s="18"/>
    </row>
    <row r="1820" spans="1:9" s="4" customFormat="1" ht="12.75">
      <c r="A1820" s="3"/>
      <c r="B1820" s="19"/>
      <c r="C1820" s="3"/>
      <c r="D1820" s="18"/>
      <c r="E1820" s="18"/>
      <c r="F1820" s="18"/>
      <c r="G1820" s="18"/>
      <c r="H1820" s="18"/>
      <c r="I1820" s="18"/>
    </row>
    <row r="1821" spans="1:9" s="4" customFormat="1" ht="12.75">
      <c r="A1821" s="3"/>
      <c r="B1821" s="19"/>
      <c r="C1821" s="3"/>
      <c r="D1821" s="18"/>
      <c r="E1821" s="18"/>
      <c r="F1821" s="18"/>
      <c r="G1821" s="18"/>
      <c r="H1821" s="18"/>
      <c r="I1821" s="18"/>
    </row>
    <row r="1822" spans="1:9" s="4" customFormat="1" ht="12.75">
      <c r="A1822" s="3"/>
      <c r="B1822" s="19"/>
      <c r="C1822" s="3"/>
      <c r="D1822" s="18"/>
      <c r="E1822" s="18"/>
      <c r="F1822" s="18"/>
      <c r="G1822" s="18"/>
      <c r="H1822" s="18"/>
      <c r="I1822" s="18"/>
    </row>
    <row r="1823" spans="1:9" s="4" customFormat="1" ht="12.75">
      <c r="A1823" s="3"/>
      <c r="B1823" s="19"/>
      <c r="C1823" s="3"/>
      <c r="D1823" s="18"/>
      <c r="E1823" s="18"/>
      <c r="F1823" s="18"/>
      <c r="G1823" s="18"/>
      <c r="H1823" s="18"/>
      <c r="I1823" s="18"/>
    </row>
    <row r="1824" spans="1:9" s="4" customFormat="1" ht="12.75">
      <c r="A1824" s="3"/>
      <c r="B1824" s="19"/>
      <c r="C1824" s="3"/>
      <c r="D1824" s="18"/>
      <c r="E1824" s="18"/>
      <c r="F1824" s="18"/>
      <c r="G1824" s="18"/>
      <c r="H1824" s="18"/>
      <c r="I1824" s="18"/>
    </row>
    <row r="1825" spans="1:9" s="4" customFormat="1" ht="12.75">
      <c r="A1825" s="3"/>
      <c r="B1825" s="19"/>
      <c r="C1825" s="3"/>
      <c r="D1825" s="18"/>
      <c r="E1825" s="18"/>
      <c r="F1825" s="18"/>
      <c r="G1825" s="18"/>
      <c r="H1825" s="18"/>
      <c r="I1825" s="18"/>
    </row>
    <row r="1826" spans="1:9" s="4" customFormat="1" ht="12.75">
      <c r="A1826" s="3"/>
      <c r="B1826" s="19"/>
      <c r="C1826" s="3"/>
      <c r="D1826" s="18"/>
      <c r="E1826" s="18"/>
      <c r="F1826" s="18"/>
      <c r="G1826" s="18"/>
      <c r="H1826" s="18"/>
      <c r="I1826" s="18"/>
    </row>
    <row r="1827" spans="1:9" s="4" customFormat="1" ht="12.75">
      <c r="A1827" s="3"/>
      <c r="B1827" s="19"/>
      <c r="C1827" s="3"/>
      <c r="D1827" s="18"/>
      <c r="E1827" s="18"/>
      <c r="F1827" s="18"/>
      <c r="G1827" s="18"/>
      <c r="H1827" s="18"/>
      <c r="I1827" s="18"/>
    </row>
    <row r="1828" spans="1:9" s="4" customFormat="1" ht="12.75">
      <c r="A1828" s="3"/>
      <c r="B1828" s="19"/>
      <c r="C1828" s="3"/>
      <c r="D1828" s="18"/>
      <c r="E1828" s="18"/>
      <c r="F1828" s="18"/>
      <c r="G1828" s="18"/>
      <c r="H1828" s="18"/>
      <c r="I1828" s="18"/>
    </row>
    <row r="1829" spans="1:9" s="4" customFormat="1" ht="12.75">
      <c r="A1829" s="3"/>
      <c r="B1829" s="19"/>
      <c r="C1829" s="3"/>
      <c r="D1829" s="18"/>
      <c r="E1829" s="18"/>
      <c r="F1829" s="18"/>
      <c r="G1829" s="18"/>
      <c r="H1829" s="18"/>
      <c r="I1829" s="18"/>
    </row>
    <row r="1830" spans="1:9" s="4" customFormat="1" ht="12.75">
      <c r="A1830" s="3"/>
      <c r="B1830" s="19"/>
      <c r="C1830" s="3"/>
      <c r="D1830" s="18"/>
      <c r="E1830" s="18"/>
      <c r="F1830" s="18"/>
      <c r="G1830" s="18"/>
      <c r="H1830" s="18"/>
      <c r="I1830" s="18"/>
    </row>
    <row r="1831" spans="1:9" s="4" customFormat="1" ht="12.75">
      <c r="A1831" s="3"/>
      <c r="B1831" s="19"/>
      <c r="C1831" s="3"/>
      <c r="D1831" s="18"/>
      <c r="E1831" s="18"/>
      <c r="F1831" s="18"/>
      <c r="G1831" s="18"/>
      <c r="H1831" s="18"/>
      <c r="I1831" s="18"/>
    </row>
    <row r="1832" spans="1:9" s="4" customFormat="1" ht="12.75">
      <c r="A1832" s="3"/>
      <c r="B1832" s="19"/>
      <c r="C1832" s="3"/>
      <c r="D1832" s="18"/>
      <c r="E1832" s="18"/>
      <c r="F1832" s="18"/>
      <c r="G1832" s="18"/>
      <c r="H1832" s="18"/>
      <c r="I1832" s="18"/>
    </row>
    <row r="1833" spans="1:9" s="4" customFormat="1" ht="12.75">
      <c r="A1833" s="3"/>
      <c r="B1833" s="19"/>
      <c r="C1833" s="3"/>
      <c r="D1833" s="18"/>
      <c r="E1833" s="18"/>
      <c r="F1833" s="18"/>
      <c r="G1833" s="18"/>
      <c r="H1833" s="18"/>
      <c r="I1833" s="18"/>
    </row>
    <row r="1834" spans="1:9" s="4" customFormat="1" ht="12.75">
      <c r="A1834" s="3"/>
      <c r="B1834" s="19"/>
      <c r="C1834" s="3"/>
      <c r="D1834" s="18"/>
      <c r="E1834" s="18"/>
      <c r="F1834" s="18"/>
      <c r="G1834" s="18"/>
      <c r="H1834" s="18"/>
      <c r="I1834" s="18"/>
    </row>
    <row r="1835" spans="1:9" s="4" customFormat="1" ht="12.75">
      <c r="A1835" s="3"/>
      <c r="B1835" s="19"/>
      <c r="C1835" s="3"/>
      <c r="D1835" s="18"/>
      <c r="E1835" s="18"/>
      <c r="F1835" s="18"/>
      <c r="G1835" s="18"/>
      <c r="H1835" s="18"/>
      <c r="I1835" s="18"/>
    </row>
    <row r="1836" spans="1:9" s="4" customFormat="1" ht="12.75">
      <c r="A1836" s="3"/>
      <c r="B1836" s="19"/>
      <c r="C1836" s="3"/>
      <c r="D1836" s="18"/>
      <c r="E1836" s="18"/>
      <c r="F1836" s="18"/>
      <c r="G1836" s="18"/>
      <c r="H1836" s="18"/>
      <c r="I1836" s="18"/>
    </row>
    <row r="1837" spans="1:9" s="4" customFormat="1" ht="12.75">
      <c r="A1837" s="3"/>
      <c r="B1837" s="19"/>
      <c r="C1837" s="3"/>
      <c r="D1837" s="18"/>
      <c r="E1837" s="18"/>
      <c r="F1837" s="18"/>
      <c r="G1837" s="18"/>
      <c r="H1837" s="18"/>
      <c r="I1837" s="18"/>
    </row>
    <row r="1838" spans="1:9" s="4" customFormat="1" ht="12.75">
      <c r="A1838" s="3"/>
      <c r="B1838" s="19"/>
      <c r="C1838" s="3"/>
      <c r="D1838" s="18"/>
      <c r="E1838" s="18"/>
      <c r="F1838" s="18"/>
      <c r="G1838" s="18"/>
      <c r="H1838" s="18"/>
      <c r="I1838" s="18"/>
    </row>
    <row r="1839" spans="1:9" s="4" customFormat="1" ht="12.75">
      <c r="A1839" s="3"/>
      <c r="B1839" s="19"/>
      <c r="C1839" s="3"/>
      <c r="D1839" s="18"/>
      <c r="E1839" s="18"/>
      <c r="F1839" s="18"/>
      <c r="G1839" s="18"/>
      <c r="H1839" s="18"/>
      <c r="I1839" s="18"/>
    </row>
    <row r="1840" spans="1:9" s="4" customFormat="1" ht="12.75">
      <c r="A1840" s="3"/>
      <c r="B1840" s="19"/>
      <c r="C1840" s="3"/>
      <c r="D1840" s="18"/>
      <c r="E1840" s="18"/>
      <c r="F1840" s="18"/>
      <c r="G1840" s="18"/>
      <c r="H1840" s="18"/>
      <c r="I1840" s="18"/>
    </row>
    <row r="1841" spans="1:9" s="4" customFormat="1" ht="12.75">
      <c r="A1841" s="3"/>
      <c r="B1841" s="19"/>
      <c r="C1841" s="3"/>
      <c r="D1841" s="18"/>
      <c r="E1841" s="18"/>
      <c r="F1841" s="18"/>
      <c r="G1841" s="18"/>
      <c r="H1841" s="18"/>
      <c r="I1841" s="18"/>
    </row>
    <row r="1842" spans="1:9" s="4" customFormat="1" ht="12.75">
      <c r="A1842" s="3"/>
      <c r="B1842" s="19"/>
      <c r="C1842" s="3"/>
      <c r="D1842" s="18"/>
      <c r="E1842" s="18"/>
      <c r="F1842" s="18"/>
      <c r="G1842" s="18"/>
      <c r="H1842" s="18"/>
      <c r="I1842" s="18"/>
    </row>
    <row r="1843" spans="1:9" s="4" customFormat="1" ht="12.75">
      <c r="A1843" s="3"/>
      <c r="B1843" s="19"/>
      <c r="C1843" s="3"/>
      <c r="D1843" s="18"/>
      <c r="E1843" s="18"/>
      <c r="F1843" s="18"/>
      <c r="G1843" s="18"/>
      <c r="H1843" s="18"/>
      <c r="I1843" s="18"/>
    </row>
    <row r="1844" spans="1:9" s="4" customFormat="1" ht="12.75">
      <c r="A1844" s="3"/>
      <c r="B1844" s="19"/>
      <c r="C1844" s="3"/>
      <c r="D1844" s="18"/>
      <c r="E1844" s="18"/>
      <c r="F1844" s="18"/>
      <c r="G1844" s="18"/>
      <c r="H1844" s="18"/>
      <c r="I1844" s="18"/>
    </row>
    <row r="1845" spans="1:9" s="4" customFormat="1" ht="12.75">
      <c r="A1845" s="3"/>
      <c r="B1845" s="19"/>
      <c r="C1845" s="3"/>
      <c r="D1845" s="18"/>
      <c r="E1845" s="18"/>
      <c r="F1845" s="18"/>
      <c r="G1845" s="18"/>
      <c r="H1845" s="18"/>
      <c r="I1845" s="18"/>
    </row>
    <row r="1846" spans="1:9" s="4" customFormat="1" ht="12.75">
      <c r="A1846" s="3"/>
      <c r="B1846" s="19"/>
      <c r="C1846" s="3"/>
      <c r="D1846" s="18"/>
      <c r="E1846" s="18"/>
      <c r="F1846" s="18"/>
      <c r="G1846" s="18"/>
      <c r="H1846" s="18"/>
      <c r="I1846" s="18"/>
    </row>
    <row r="1847" spans="1:9" s="4" customFormat="1" ht="12.75">
      <c r="A1847" s="3"/>
      <c r="B1847" s="19"/>
      <c r="C1847" s="3"/>
      <c r="D1847" s="18"/>
      <c r="E1847" s="18"/>
      <c r="F1847" s="18"/>
      <c r="G1847" s="18"/>
      <c r="H1847" s="18"/>
      <c r="I1847" s="18"/>
    </row>
    <row r="1848" spans="1:9" s="4" customFormat="1" ht="12.75">
      <c r="A1848" s="3"/>
      <c r="B1848" s="19"/>
      <c r="C1848" s="3"/>
      <c r="D1848" s="18"/>
      <c r="E1848" s="18"/>
      <c r="F1848" s="18"/>
      <c r="G1848" s="18"/>
      <c r="H1848" s="18"/>
      <c r="I1848" s="18"/>
    </row>
    <row r="1849" spans="1:9" s="4" customFormat="1" ht="12.75">
      <c r="A1849" s="3"/>
      <c r="B1849" s="19"/>
      <c r="C1849" s="3"/>
      <c r="D1849" s="18"/>
      <c r="E1849" s="18"/>
      <c r="F1849" s="18"/>
      <c r="G1849" s="18"/>
      <c r="H1849" s="18"/>
      <c r="I1849" s="18"/>
    </row>
    <row r="1850" spans="1:9" s="4" customFormat="1" ht="12.75">
      <c r="A1850" s="3"/>
      <c r="B1850" s="19"/>
      <c r="C1850" s="3"/>
      <c r="D1850" s="18"/>
      <c r="E1850" s="18"/>
      <c r="F1850" s="18"/>
      <c r="G1850" s="18"/>
      <c r="H1850" s="18"/>
      <c r="I1850" s="18"/>
    </row>
    <row r="1851" spans="1:9" s="4" customFormat="1" ht="12.75">
      <c r="A1851" s="3"/>
      <c r="B1851" s="19"/>
      <c r="C1851" s="3"/>
      <c r="D1851" s="18"/>
      <c r="E1851" s="18"/>
      <c r="F1851" s="18"/>
      <c r="G1851" s="18"/>
      <c r="H1851" s="18"/>
      <c r="I1851" s="18"/>
    </row>
    <row r="1852" spans="1:9" s="4" customFormat="1" ht="12.75">
      <c r="A1852" s="3"/>
      <c r="B1852" s="19"/>
      <c r="C1852" s="3"/>
      <c r="D1852" s="18"/>
      <c r="E1852" s="18"/>
      <c r="F1852" s="18"/>
      <c r="G1852" s="18"/>
      <c r="H1852" s="18"/>
      <c r="I1852" s="18"/>
    </row>
    <row r="1853" spans="1:9" s="4" customFormat="1" ht="12.75">
      <c r="A1853" s="3"/>
      <c r="B1853" s="19"/>
      <c r="C1853" s="3"/>
      <c r="D1853" s="18"/>
      <c r="E1853" s="18"/>
      <c r="F1853" s="18"/>
      <c r="G1853" s="18"/>
      <c r="H1853" s="18"/>
      <c r="I1853" s="18"/>
    </row>
    <row r="1854" spans="1:9" s="4" customFormat="1" ht="12.75">
      <c r="A1854" s="3"/>
      <c r="B1854" s="19"/>
      <c r="C1854" s="3"/>
      <c r="D1854" s="18"/>
      <c r="E1854" s="18"/>
      <c r="F1854" s="18"/>
      <c r="G1854" s="18"/>
      <c r="H1854" s="18"/>
      <c r="I1854" s="18"/>
    </row>
    <row r="1855" spans="1:9" s="4" customFormat="1" ht="12.75">
      <c r="A1855" s="3"/>
      <c r="B1855" s="19"/>
      <c r="C1855" s="3"/>
      <c r="D1855" s="18"/>
      <c r="E1855" s="18"/>
      <c r="F1855" s="18"/>
      <c r="G1855" s="18"/>
      <c r="H1855" s="18"/>
      <c r="I1855" s="18"/>
    </row>
    <row r="1856" spans="1:9" s="4" customFormat="1" ht="12.75">
      <c r="A1856" s="3"/>
      <c r="B1856" s="19"/>
      <c r="C1856" s="3"/>
      <c r="D1856" s="18"/>
      <c r="E1856" s="18"/>
      <c r="F1856" s="18"/>
      <c r="G1856" s="18"/>
      <c r="H1856" s="18"/>
      <c r="I1856" s="18"/>
    </row>
    <row r="1857" spans="1:9" s="4" customFormat="1" ht="12.75">
      <c r="A1857" s="3"/>
      <c r="B1857" s="19"/>
      <c r="C1857" s="3"/>
      <c r="D1857" s="18"/>
      <c r="E1857" s="18"/>
      <c r="F1857" s="18"/>
      <c r="G1857" s="18"/>
      <c r="H1857" s="18"/>
      <c r="I1857" s="18"/>
    </row>
    <row r="1858" spans="1:9" s="4" customFormat="1" ht="12.75">
      <c r="A1858" s="3"/>
      <c r="B1858" s="19"/>
      <c r="C1858" s="3"/>
      <c r="D1858" s="18"/>
      <c r="E1858" s="18"/>
      <c r="F1858" s="18"/>
      <c r="G1858" s="18"/>
      <c r="H1858" s="18"/>
      <c r="I1858" s="18"/>
    </row>
    <row r="1859" spans="1:9" s="4" customFormat="1" ht="12.75">
      <c r="A1859" s="3"/>
      <c r="B1859" s="19"/>
      <c r="C1859" s="3"/>
      <c r="D1859" s="18"/>
      <c r="E1859" s="18"/>
      <c r="F1859" s="18"/>
      <c r="G1859" s="18"/>
      <c r="H1859" s="18"/>
      <c r="I1859" s="18"/>
    </row>
    <row r="1860" spans="1:9" s="4" customFormat="1" ht="12.75">
      <c r="A1860" s="3"/>
      <c r="B1860" s="19"/>
      <c r="C1860" s="3"/>
      <c r="D1860" s="18"/>
      <c r="E1860" s="18"/>
      <c r="F1860" s="18"/>
      <c r="G1860" s="18"/>
      <c r="H1860" s="18"/>
      <c r="I1860" s="18"/>
    </row>
    <row r="1861" spans="1:9" s="4" customFormat="1" ht="12.75">
      <c r="A1861" s="3"/>
      <c r="B1861" s="19"/>
      <c r="C1861" s="3"/>
      <c r="D1861" s="18"/>
      <c r="E1861" s="18"/>
      <c r="F1861" s="18"/>
      <c r="G1861" s="18"/>
      <c r="H1861" s="18"/>
      <c r="I1861" s="18"/>
    </row>
    <row r="1862" spans="1:9" s="4" customFormat="1" ht="12.75">
      <c r="A1862" s="3"/>
      <c r="B1862" s="19"/>
      <c r="C1862" s="3"/>
      <c r="D1862" s="18"/>
      <c r="E1862" s="18"/>
      <c r="F1862" s="18"/>
      <c r="G1862" s="18"/>
      <c r="H1862" s="18"/>
      <c r="I1862" s="18"/>
    </row>
    <row r="1863" spans="1:9" s="4" customFormat="1" ht="12.75">
      <c r="A1863" s="3"/>
      <c r="B1863" s="19"/>
      <c r="C1863" s="3"/>
      <c r="D1863" s="18"/>
      <c r="E1863" s="18"/>
      <c r="F1863" s="18"/>
      <c r="G1863" s="18"/>
      <c r="H1863" s="18"/>
      <c r="I1863" s="18"/>
    </row>
    <row r="1864" spans="1:9" s="4" customFormat="1" ht="12.75">
      <c r="A1864" s="3"/>
      <c r="B1864" s="19"/>
      <c r="C1864" s="3"/>
      <c r="D1864" s="18"/>
      <c r="E1864" s="18"/>
      <c r="F1864" s="18"/>
      <c r="G1864" s="18"/>
      <c r="H1864" s="18"/>
      <c r="I1864" s="18"/>
    </row>
    <row r="1865" spans="1:9" s="4" customFormat="1" ht="12.75">
      <c r="A1865" s="3"/>
      <c r="B1865" s="19"/>
      <c r="C1865" s="3"/>
      <c r="D1865" s="18"/>
      <c r="E1865" s="18"/>
      <c r="F1865" s="18"/>
      <c r="G1865" s="18"/>
      <c r="H1865" s="18"/>
      <c r="I1865" s="18"/>
    </row>
    <row r="1866" spans="1:9" s="4" customFormat="1" ht="12.75">
      <c r="A1866" s="3"/>
      <c r="B1866" s="19"/>
      <c r="C1866" s="3"/>
      <c r="D1866" s="18"/>
      <c r="E1866" s="18"/>
      <c r="F1866" s="18"/>
      <c r="G1866" s="18"/>
      <c r="H1866" s="18"/>
      <c r="I1866" s="18"/>
    </row>
    <row r="1867" spans="1:9" s="4" customFormat="1" ht="12.75">
      <c r="A1867" s="3"/>
      <c r="B1867" s="19"/>
      <c r="C1867" s="3"/>
      <c r="D1867" s="18"/>
      <c r="E1867" s="18"/>
      <c r="F1867" s="18"/>
      <c r="G1867" s="18"/>
      <c r="H1867" s="18"/>
      <c r="I1867" s="18"/>
    </row>
    <row r="1868" spans="1:9" s="4" customFormat="1" ht="12.75">
      <c r="A1868" s="3"/>
      <c r="B1868" s="19"/>
      <c r="C1868" s="3"/>
      <c r="D1868" s="18"/>
      <c r="E1868" s="18"/>
      <c r="F1868" s="18"/>
      <c r="G1868" s="18"/>
      <c r="H1868" s="18"/>
      <c r="I1868" s="18"/>
    </row>
    <row r="1869" spans="1:9" s="4" customFormat="1" ht="12.75">
      <c r="A1869" s="3"/>
      <c r="B1869" s="19"/>
      <c r="C1869" s="3"/>
      <c r="D1869" s="18"/>
      <c r="E1869" s="18"/>
      <c r="F1869" s="18"/>
      <c r="G1869" s="18"/>
      <c r="H1869" s="18"/>
      <c r="I1869" s="18"/>
    </row>
    <row r="1870" spans="1:9" s="4" customFormat="1" ht="12.75">
      <c r="A1870" s="3"/>
      <c r="B1870" s="19"/>
      <c r="C1870" s="3"/>
      <c r="D1870" s="18"/>
      <c r="E1870" s="18"/>
      <c r="F1870" s="18"/>
      <c r="G1870" s="18"/>
      <c r="H1870" s="18"/>
      <c r="I1870" s="18"/>
    </row>
    <row r="1871" spans="1:9" s="4" customFormat="1" ht="12.75">
      <c r="A1871" s="3"/>
      <c r="B1871" s="19"/>
      <c r="C1871" s="3"/>
      <c r="D1871" s="18"/>
      <c r="E1871" s="18"/>
      <c r="F1871" s="18"/>
      <c r="G1871" s="18"/>
      <c r="H1871" s="18"/>
      <c r="I1871" s="18"/>
    </row>
    <row r="1872" spans="1:9" s="4" customFormat="1" ht="12.75">
      <c r="A1872" s="3"/>
      <c r="B1872" s="19"/>
      <c r="C1872" s="3"/>
      <c r="D1872" s="18"/>
      <c r="E1872" s="18"/>
      <c r="F1872" s="18"/>
      <c r="G1872" s="18"/>
      <c r="H1872" s="18"/>
      <c r="I1872" s="18"/>
    </row>
    <row r="1873" spans="1:9" s="4" customFormat="1" ht="12.75">
      <c r="A1873" s="3"/>
      <c r="B1873" s="19"/>
      <c r="C1873" s="3"/>
      <c r="D1873" s="18"/>
      <c r="E1873" s="18"/>
      <c r="F1873" s="18"/>
      <c r="G1873" s="18"/>
      <c r="H1873" s="18"/>
      <c r="I1873" s="18"/>
    </row>
    <row r="1874" spans="1:9" s="4" customFormat="1" ht="12.75">
      <c r="A1874" s="3"/>
      <c r="B1874" s="19"/>
      <c r="C1874" s="3"/>
      <c r="D1874" s="18"/>
      <c r="E1874" s="18"/>
      <c r="F1874" s="18"/>
      <c r="G1874" s="18"/>
      <c r="H1874" s="18"/>
      <c r="I1874" s="18"/>
    </row>
    <row r="1875" spans="1:9" s="4" customFormat="1" ht="12.75">
      <c r="A1875" s="3"/>
      <c r="B1875" s="19"/>
      <c r="C1875" s="3"/>
      <c r="D1875" s="18"/>
      <c r="E1875" s="18"/>
      <c r="F1875" s="18"/>
      <c r="G1875" s="18"/>
      <c r="H1875" s="18"/>
      <c r="I1875" s="18"/>
    </row>
    <row r="1876" spans="1:9" s="4" customFormat="1" ht="12.75">
      <c r="A1876" s="3"/>
      <c r="B1876" s="19"/>
      <c r="C1876" s="3"/>
      <c r="D1876" s="18"/>
      <c r="E1876" s="18"/>
      <c r="F1876" s="18"/>
      <c r="G1876" s="18"/>
      <c r="H1876" s="18"/>
      <c r="I1876" s="18"/>
    </row>
    <row r="1877" spans="1:9" s="4" customFormat="1" ht="12.75">
      <c r="A1877" s="3"/>
      <c r="B1877" s="19"/>
      <c r="C1877" s="3"/>
      <c r="D1877" s="18"/>
      <c r="E1877" s="18"/>
      <c r="F1877" s="18"/>
      <c r="G1877" s="18"/>
      <c r="H1877" s="18"/>
      <c r="I1877" s="18"/>
    </row>
    <row r="1878" spans="1:9" s="4" customFormat="1" ht="12.75">
      <c r="A1878" s="3"/>
      <c r="B1878" s="19"/>
      <c r="C1878" s="3"/>
      <c r="D1878" s="18"/>
      <c r="E1878" s="18"/>
      <c r="F1878" s="18"/>
      <c r="G1878" s="18"/>
      <c r="H1878" s="18"/>
      <c r="I1878" s="18"/>
    </row>
    <row r="1879" spans="1:9" s="4" customFormat="1" ht="12.75">
      <c r="A1879" s="3"/>
      <c r="B1879" s="19"/>
      <c r="C1879" s="3"/>
      <c r="D1879" s="18"/>
      <c r="E1879" s="18"/>
      <c r="F1879" s="18"/>
      <c r="G1879" s="18"/>
      <c r="H1879" s="18"/>
      <c r="I1879" s="18"/>
    </row>
    <row r="1880" spans="1:9" s="4" customFormat="1" ht="12.75">
      <c r="A1880" s="3"/>
      <c r="B1880" s="19"/>
      <c r="C1880" s="3"/>
      <c r="D1880" s="18"/>
      <c r="E1880" s="18"/>
      <c r="F1880" s="18"/>
      <c r="G1880" s="18"/>
      <c r="H1880" s="18"/>
      <c r="I1880" s="18"/>
    </row>
    <row r="1881" spans="1:9" s="4" customFormat="1" ht="12.75">
      <c r="A1881" s="3"/>
      <c r="B1881" s="19"/>
      <c r="C1881" s="3"/>
      <c r="D1881" s="18"/>
      <c r="E1881" s="18"/>
      <c r="F1881" s="18"/>
      <c r="G1881" s="18"/>
      <c r="H1881" s="18"/>
      <c r="I1881" s="18"/>
    </row>
    <row r="1882" spans="1:9" s="4" customFormat="1" ht="12.75">
      <c r="A1882" s="3"/>
      <c r="B1882" s="19"/>
      <c r="C1882" s="3"/>
      <c r="D1882" s="18"/>
      <c r="E1882" s="18"/>
      <c r="F1882" s="18"/>
      <c r="G1882" s="18"/>
      <c r="H1882" s="18"/>
      <c r="I1882" s="18"/>
    </row>
    <row r="1883" spans="1:9" s="4" customFormat="1" ht="12.75">
      <c r="A1883" s="3"/>
      <c r="B1883" s="19"/>
      <c r="C1883" s="3"/>
      <c r="D1883" s="18"/>
      <c r="E1883" s="18"/>
      <c r="F1883" s="18"/>
      <c r="G1883" s="18"/>
      <c r="H1883" s="18"/>
      <c r="I1883" s="18"/>
    </row>
    <row r="1884" spans="1:9" s="4" customFormat="1" ht="12.75">
      <c r="A1884" s="3"/>
      <c r="B1884" s="19"/>
      <c r="C1884" s="3"/>
      <c r="D1884" s="18"/>
      <c r="E1884" s="18"/>
      <c r="F1884" s="18"/>
      <c r="G1884" s="18"/>
      <c r="H1884" s="18"/>
      <c r="I1884" s="18"/>
    </row>
    <row r="1885" spans="1:9" s="4" customFormat="1" ht="12.75">
      <c r="A1885" s="3"/>
      <c r="B1885" s="19"/>
      <c r="C1885" s="3"/>
      <c r="D1885" s="18"/>
      <c r="E1885" s="18"/>
      <c r="F1885" s="18"/>
      <c r="G1885" s="18"/>
      <c r="H1885" s="18"/>
      <c r="I1885" s="18"/>
    </row>
    <row r="1886" spans="1:9" s="4" customFormat="1" ht="12.75">
      <c r="A1886" s="3"/>
      <c r="B1886" s="19"/>
      <c r="C1886" s="3"/>
      <c r="D1886" s="18"/>
      <c r="E1886" s="18"/>
      <c r="F1886" s="18"/>
      <c r="G1886" s="18"/>
      <c r="H1886" s="18"/>
      <c r="I1886" s="18"/>
    </row>
    <row r="1887" spans="1:9" s="4" customFormat="1" ht="12.75">
      <c r="A1887" s="3"/>
      <c r="B1887" s="19"/>
      <c r="C1887" s="3"/>
      <c r="D1887" s="18"/>
      <c r="E1887" s="18"/>
      <c r="F1887" s="18"/>
      <c r="G1887" s="18"/>
      <c r="H1887" s="18"/>
      <c r="I1887" s="18"/>
    </row>
    <row r="1888" spans="1:9" s="4" customFormat="1" ht="12.75">
      <c r="A1888" s="3"/>
      <c r="B1888" s="19"/>
      <c r="C1888" s="3"/>
      <c r="D1888" s="18"/>
      <c r="E1888" s="18"/>
      <c r="F1888" s="18"/>
      <c r="G1888" s="18"/>
      <c r="H1888" s="18"/>
      <c r="I1888" s="18"/>
    </row>
    <row r="1889" spans="1:9" s="4" customFormat="1" ht="12.75">
      <c r="A1889" s="3"/>
      <c r="B1889" s="19"/>
      <c r="C1889" s="3"/>
      <c r="D1889" s="18"/>
      <c r="E1889" s="18"/>
      <c r="F1889" s="18"/>
      <c r="G1889" s="18"/>
      <c r="H1889" s="18"/>
      <c r="I1889" s="18"/>
    </row>
    <row r="1890" spans="1:9" s="4" customFormat="1" ht="12.75">
      <c r="A1890" s="3"/>
      <c r="B1890" s="19"/>
      <c r="C1890" s="3"/>
      <c r="D1890" s="18"/>
      <c r="E1890" s="18"/>
      <c r="F1890" s="18"/>
      <c r="G1890" s="18"/>
      <c r="H1890" s="18"/>
      <c r="I1890" s="18"/>
    </row>
    <row r="1891" spans="1:9" s="4" customFormat="1" ht="12.75">
      <c r="A1891" s="3"/>
      <c r="B1891" s="19"/>
      <c r="C1891" s="3"/>
      <c r="D1891" s="18"/>
      <c r="E1891" s="18"/>
      <c r="F1891" s="18"/>
      <c r="G1891" s="18"/>
      <c r="H1891" s="18"/>
      <c r="I1891" s="18"/>
    </row>
    <row r="1892" spans="1:9" s="4" customFormat="1" ht="12.75">
      <c r="A1892" s="3"/>
      <c r="B1892" s="19"/>
      <c r="C1892" s="3"/>
      <c r="D1892" s="18"/>
      <c r="E1892" s="18"/>
      <c r="F1892" s="18"/>
      <c r="G1892" s="18"/>
      <c r="H1892" s="18"/>
      <c r="I1892" s="18"/>
    </row>
    <row r="1893" spans="1:9" s="4" customFormat="1" ht="12.75">
      <c r="A1893" s="3"/>
      <c r="B1893" s="19"/>
      <c r="C1893" s="3"/>
      <c r="D1893" s="18"/>
      <c r="E1893" s="18"/>
      <c r="F1893" s="18"/>
      <c r="G1893" s="18"/>
      <c r="H1893" s="18"/>
      <c r="I1893" s="18"/>
    </row>
    <row r="1894" spans="1:9" s="4" customFormat="1" ht="12.75">
      <c r="A1894" s="3"/>
      <c r="B1894" s="19"/>
      <c r="C1894" s="3"/>
      <c r="D1894" s="18"/>
      <c r="E1894" s="18"/>
      <c r="F1894" s="18"/>
      <c r="G1894" s="18"/>
      <c r="H1894" s="18"/>
      <c r="I1894" s="18"/>
    </row>
    <row r="1895" spans="1:9" s="4" customFormat="1" ht="12.75">
      <c r="A1895" s="3"/>
      <c r="B1895" s="19"/>
      <c r="C1895" s="3"/>
      <c r="D1895" s="18"/>
      <c r="E1895" s="18"/>
      <c r="F1895" s="18"/>
      <c r="G1895" s="18"/>
      <c r="H1895" s="18"/>
      <c r="I1895" s="18"/>
    </row>
    <row r="1896" spans="1:9" s="4" customFormat="1" ht="12.75">
      <c r="A1896" s="3"/>
      <c r="B1896" s="19"/>
      <c r="C1896" s="3"/>
      <c r="D1896" s="18"/>
      <c r="E1896" s="18"/>
      <c r="F1896" s="18"/>
      <c r="G1896" s="18"/>
      <c r="H1896" s="18"/>
      <c r="I1896" s="18"/>
    </row>
    <row r="1897" spans="1:9" s="4" customFormat="1" ht="12.75">
      <c r="A1897" s="3"/>
      <c r="B1897" s="19"/>
      <c r="C1897" s="3"/>
      <c r="D1897" s="18"/>
      <c r="E1897" s="18"/>
      <c r="F1897" s="18"/>
      <c r="G1897" s="18"/>
      <c r="H1897" s="18"/>
      <c r="I1897" s="18"/>
    </row>
    <row r="1898" spans="1:9" s="4" customFormat="1" ht="12.75">
      <c r="A1898" s="3"/>
      <c r="B1898" s="19"/>
      <c r="C1898" s="3"/>
      <c r="D1898" s="18"/>
      <c r="E1898" s="18"/>
      <c r="F1898" s="18"/>
      <c r="G1898" s="18"/>
      <c r="H1898" s="18"/>
      <c r="I1898" s="18"/>
    </row>
    <row r="1899" spans="1:9" s="4" customFormat="1" ht="12.75">
      <c r="A1899" s="3"/>
      <c r="B1899" s="19"/>
      <c r="C1899" s="3"/>
      <c r="D1899" s="18"/>
      <c r="E1899" s="18"/>
      <c r="F1899" s="18"/>
      <c r="G1899" s="18"/>
      <c r="H1899" s="18"/>
      <c r="I1899" s="18"/>
    </row>
    <row r="1900" spans="1:9" s="4" customFormat="1" ht="12.75">
      <c r="A1900" s="3"/>
      <c r="B1900" s="19"/>
      <c r="C1900" s="3"/>
      <c r="D1900" s="18"/>
      <c r="E1900" s="18"/>
      <c r="F1900" s="18"/>
      <c r="G1900" s="18"/>
      <c r="H1900" s="18"/>
      <c r="I1900" s="18"/>
    </row>
    <row r="1901" spans="1:9" s="4" customFormat="1" ht="12.75">
      <c r="A1901" s="3"/>
      <c r="B1901" s="19"/>
      <c r="C1901" s="3"/>
      <c r="D1901" s="18"/>
      <c r="E1901" s="18"/>
      <c r="F1901" s="18"/>
      <c r="G1901" s="18"/>
      <c r="H1901" s="18"/>
      <c r="I1901" s="18"/>
    </row>
    <row r="1902" spans="1:9" s="4" customFormat="1" ht="12.75">
      <c r="A1902" s="3"/>
      <c r="B1902" s="19"/>
      <c r="C1902" s="3"/>
      <c r="D1902" s="18"/>
      <c r="E1902" s="18"/>
      <c r="F1902" s="18"/>
      <c r="G1902" s="18"/>
      <c r="H1902" s="18"/>
      <c r="I1902" s="18"/>
    </row>
    <row r="1903" spans="1:9" s="4" customFormat="1" ht="12.75">
      <c r="A1903" s="3"/>
      <c r="B1903" s="19"/>
      <c r="C1903" s="3"/>
      <c r="D1903" s="18"/>
      <c r="E1903" s="18"/>
      <c r="F1903" s="18"/>
      <c r="G1903" s="18"/>
      <c r="H1903" s="18"/>
      <c r="I1903" s="18"/>
    </row>
    <row r="1904" spans="1:9" s="4" customFormat="1" ht="12.75">
      <c r="A1904" s="3"/>
      <c r="B1904" s="19"/>
      <c r="C1904" s="3"/>
      <c r="D1904" s="18"/>
      <c r="E1904" s="18"/>
      <c r="F1904" s="18"/>
      <c r="G1904" s="18"/>
      <c r="H1904" s="18"/>
      <c r="I1904" s="18"/>
    </row>
    <row r="1905" spans="1:9" s="4" customFormat="1" ht="12.75">
      <c r="A1905" s="3"/>
      <c r="B1905" s="19"/>
      <c r="C1905" s="3"/>
      <c r="D1905" s="18"/>
      <c r="E1905" s="18"/>
      <c r="F1905" s="18"/>
      <c r="G1905" s="18"/>
      <c r="H1905" s="18"/>
      <c r="I1905" s="18"/>
    </row>
    <row r="1906" spans="1:9" s="4" customFormat="1" ht="12.75">
      <c r="A1906" s="3"/>
      <c r="B1906" s="19"/>
      <c r="C1906" s="3"/>
      <c r="D1906" s="18"/>
      <c r="E1906" s="18"/>
      <c r="F1906" s="18"/>
      <c r="G1906" s="18"/>
      <c r="H1906" s="18"/>
      <c r="I1906" s="18"/>
    </row>
    <row r="1907" spans="1:9" s="4" customFormat="1" ht="12.75">
      <c r="A1907" s="3"/>
      <c r="B1907" s="19"/>
      <c r="C1907" s="3"/>
      <c r="D1907" s="18"/>
      <c r="E1907" s="18"/>
      <c r="F1907" s="18"/>
      <c r="G1907" s="18"/>
      <c r="H1907" s="18"/>
      <c r="I1907" s="18"/>
    </row>
    <row r="1908" spans="1:9" s="4" customFormat="1" ht="12.75">
      <c r="A1908" s="3"/>
      <c r="B1908" s="19"/>
      <c r="C1908" s="3"/>
      <c r="D1908" s="18"/>
      <c r="E1908" s="18"/>
      <c r="F1908" s="18"/>
      <c r="G1908" s="18"/>
      <c r="H1908" s="18"/>
      <c r="I1908" s="18"/>
    </row>
    <row r="1909" spans="1:9" s="4" customFormat="1" ht="12.75">
      <c r="A1909" s="3"/>
      <c r="B1909" s="19"/>
      <c r="C1909" s="3"/>
      <c r="D1909" s="18"/>
      <c r="E1909" s="18"/>
      <c r="F1909" s="18"/>
      <c r="G1909" s="18"/>
      <c r="H1909" s="18"/>
      <c r="I1909" s="18"/>
    </row>
    <row r="1910" spans="1:9" s="4" customFormat="1" ht="12.75">
      <c r="A1910" s="3"/>
      <c r="B1910" s="19"/>
      <c r="C1910" s="3"/>
      <c r="D1910" s="18"/>
      <c r="E1910" s="18"/>
      <c r="F1910" s="18"/>
      <c r="G1910" s="18"/>
      <c r="H1910" s="18"/>
      <c r="I1910" s="18"/>
    </row>
    <row r="1911" spans="1:9" s="4" customFormat="1" ht="12.75">
      <c r="A1911" s="3"/>
      <c r="B1911" s="19"/>
      <c r="C1911" s="3"/>
      <c r="D1911" s="18"/>
      <c r="E1911" s="18"/>
      <c r="F1911" s="18"/>
      <c r="G1911" s="18"/>
      <c r="H1911" s="18"/>
      <c r="I1911" s="18"/>
    </row>
    <row r="1912" spans="1:9" s="4" customFormat="1" ht="12.75">
      <c r="A1912" s="3"/>
      <c r="B1912" s="19"/>
      <c r="C1912" s="3"/>
      <c r="D1912" s="18"/>
      <c r="E1912" s="18"/>
      <c r="F1912" s="18"/>
      <c r="G1912" s="18"/>
      <c r="H1912" s="18"/>
      <c r="I1912" s="18"/>
    </row>
    <row r="1913" spans="1:9" s="4" customFormat="1" ht="12.75">
      <c r="A1913" s="3"/>
      <c r="B1913" s="19"/>
      <c r="C1913" s="3"/>
      <c r="D1913" s="18"/>
      <c r="E1913" s="18"/>
      <c r="F1913" s="18"/>
      <c r="G1913" s="18"/>
      <c r="H1913" s="18"/>
      <c r="I1913" s="18"/>
    </row>
    <row r="1914" spans="1:9" s="4" customFormat="1" ht="12.75">
      <c r="A1914" s="3"/>
      <c r="B1914" s="19"/>
      <c r="C1914" s="3"/>
      <c r="D1914" s="18"/>
      <c r="E1914" s="18"/>
      <c r="F1914" s="18"/>
      <c r="G1914" s="18"/>
      <c r="H1914" s="18"/>
      <c r="I1914" s="18"/>
    </row>
    <row r="1915" spans="1:9" s="4" customFormat="1" ht="12.75">
      <c r="A1915" s="3"/>
      <c r="B1915" s="19"/>
      <c r="C1915" s="3"/>
      <c r="D1915" s="18"/>
      <c r="E1915" s="18"/>
      <c r="F1915" s="18"/>
      <c r="G1915" s="18"/>
      <c r="H1915" s="18"/>
      <c r="I1915" s="18"/>
    </row>
    <row r="1916" spans="1:9" s="4" customFormat="1" ht="12.75">
      <c r="A1916" s="3"/>
      <c r="B1916" s="19"/>
      <c r="C1916" s="3"/>
      <c r="D1916" s="18"/>
      <c r="E1916" s="18"/>
      <c r="F1916" s="18"/>
      <c r="G1916" s="18"/>
      <c r="H1916" s="18"/>
      <c r="I1916" s="18"/>
    </row>
    <row r="1917" spans="1:9" s="4" customFormat="1" ht="12.75">
      <c r="A1917" s="3"/>
      <c r="B1917" s="19"/>
      <c r="C1917" s="3"/>
      <c r="D1917" s="18"/>
      <c r="E1917" s="18"/>
      <c r="F1917" s="18"/>
      <c r="G1917" s="18"/>
      <c r="H1917" s="18"/>
      <c r="I1917" s="18"/>
    </row>
    <row r="1918" spans="1:9" s="4" customFormat="1" ht="12.75">
      <c r="A1918" s="3"/>
      <c r="B1918" s="19"/>
      <c r="C1918" s="3"/>
      <c r="D1918" s="18"/>
      <c r="E1918" s="18"/>
      <c r="F1918" s="18"/>
      <c r="G1918" s="18"/>
      <c r="H1918" s="18"/>
      <c r="I1918" s="18"/>
    </row>
    <row r="1919" spans="1:9" s="4" customFormat="1" ht="12.75">
      <c r="A1919" s="3"/>
      <c r="B1919" s="19"/>
      <c r="C1919" s="3"/>
      <c r="D1919" s="18"/>
      <c r="E1919" s="18"/>
      <c r="F1919" s="18"/>
      <c r="G1919" s="18"/>
      <c r="H1919" s="18"/>
      <c r="I1919" s="18"/>
    </row>
    <row r="1920" spans="1:9" s="4" customFormat="1" ht="12.75">
      <c r="A1920" s="3"/>
      <c r="B1920" s="19"/>
      <c r="C1920" s="3"/>
      <c r="D1920" s="18"/>
      <c r="E1920" s="18"/>
      <c r="F1920" s="18"/>
      <c r="G1920" s="18"/>
      <c r="H1920" s="18"/>
      <c r="I1920" s="18"/>
    </row>
    <row r="1921" spans="1:9" s="4" customFormat="1" ht="12.75">
      <c r="A1921" s="3"/>
      <c r="B1921" s="19"/>
      <c r="C1921" s="3"/>
      <c r="D1921" s="18"/>
      <c r="E1921" s="18"/>
      <c r="F1921" s="18"/>
      <c r="G1921" s="18"/>
      <c r="H1921" s="18"/>
      <c r="I1921" s="18"/>
    </row>
    <row r="1922" spans="1:9" s="4" customFormat="1" ht="12.75">
      <c r="A1922" s="3"/>
      <c r="B1922" s="19"/>
      <c r="C1922" s="3"/>
      <c r="D1922" s="18"/>
      <c r="E1922" s="18"/>
      <c r="F1922" s="18"/>
      <c r="G1922" s="18"/>
      <c r="H1922" s="18"/>
      <c r="I1922" s="18"/>
    </row>
    <row r="1923" spans="1:9" s="4" customFormat="1" ht="12.75">
      <c r="A1923" s="3"/>
      <c r="B1923" s="19"/>
      <c r="C1923" s="3"/>
      <c r="D1923" s="18"/>
      <c r="E1923" s="18"/>
      <c r="F1923" s="18"/>
      <c r="G1923" s="18"/>
      <c r="H1923" s="18"/>
      <c r="I1923" s="18"/>
    </row>
    <row r="1924" spans="1:9" s="4" customFormat="1" ht="12.75">
      <c r="A1924" s="3"/>
      <c r="B1924" s="19"/>
      <c r="C1924" s="3"/>
      <c r="D1924" s="18"/>
      <c r="E1924" s="18"/>
      <c r="F1924" s="18"/>
      <c r="G1924" s="18"/>
      <c r="H1924" s="18"/>
      <c r="I1924" s="18"/>
    </row>
    <row r="1925" spans="1:9" s="4" customFormat="1" ht="12.75">
      <c r="A1925" s="3"/>
      <c r="B1925" s="19"/>
      <c r="C1925" s="3"/>
      <c r="D1925" s="18"/>
      <c r="E1925" s="18"/>
      <c r="F1925" s="18"/>
      <c r="G1925" s="18"/>
      <c r="H1925" s="18"/>
      <c r="I1925" s="18"/>
    </row>
    <row r="1926" spans="1:9" s="4" customFormat="1" ht="12.75">
      <c r="A1926" s="3"/>
      <c r="B1926" s="19"/>
      <c r="C1926" s="3"/>
      <c r="D1926" s="18"/>
      <c r="E1926" s="18"/>
      <c r="F1926" s="18"/>
      <c r="G1926" s="18"/>
      <c r="H1926" s="18"/>
      <c r="I1926" s="18"/>
    </row>
    <row r="1927" spans="1:9" s="4" customFormat="1" ht="12.75">
      <c r="A1927" s="3"/>
      <c r="B1927" s="19"/>
      <c r="C1927" s="3"/>
      <c r="D1927" s="18"/>
      <c r="E1927" s="18"/>
      <c r="F1927" s="18"/>
      <c r="G1927" s="18"/>
      <c r="H1927" s="18"/>
      <c r="I1927" s="18"/>
    </row>
    <row r="1928" spans="1:9" s="4" customFormat="1" ht="12.75">
      <c r="A1928" s="3"/>
      <c r="B1928" s="19"/>
      <c r="C1928" s="3"/>
      <c r="D1928" s="18"/>
      <c r="E1928" s="18"/>
      <c r="F1928" s="18"/>
      <c r="G1928" s="18"/>
      <c r="H1928" s="18"/>
      <c r="I1928" s="18"/>
    </row>
    <row r="1929" spans="1:9" s="4" customFormat="1" ht="12.75">
      <c r="A1929" s="3"/>
      <c r="B1929" s="19"/>
      <c r="C1929" s="3"/>
      <c r="D1929" s="18"/>
      <c r="E1929" s="18"/>
      <c r="F1929" s="18"/>
      <c r="G1929" s="18"/>
      <c r="H1929" s="18"/>
      <c r="I1929" s="18"/>
    </row>
    <row r="1930" spans="1:9" s="4" customFormat="1" ht="12.75">
      <c r="A1930" s="3"/>
      <c r="B1930" s="19"/>
      <c r="C1930" s="3"/>
      <c r="D1930" s="18"/>
      <c r="E1930" s="18"/>
      <c r="F1930" s="18"/>
      <c r="G1930" s="18"/>
      <c r="H1930" s="18"/>
      <c r="I1930" s="18"/>
    </row>
    <row r="1931" spans="1:9" s="4" customFormat="1" ht="12.75">
      <c r="A1931" s="3"/>
      <c r="B1931" s="19"/>
      <c r="C1931" s="3"/>
      <c r="D1931" s="18"/>
      <c r="E1931" s="18"/>
      <c r="F1931" s="18"/>
      <c r="G1931" s="18"/>
      <c r="H1931" s="18"/>
      <c r="I1931" s="18"/>
    </row>
    <row r="1932" spans="1:9" s="4" customFormat="1" ht="12.75">
      <c r="A1932" s="3"/>
      <c r="B1932" s="19"/>
      <c r="C1932" s="3"/>
      <c r="D1932" s="18"/>
      <c r="E1932" s="18"/>
      <c r="F1932" s="18"/>
      <c r="G1932" s="18"/>
      <c r="H1932" s="18"/>
      <c r="I1932" s="18"/>
    </row>
    <row r="1933" spans="1:9" s="4" customFormat="1" ht="12.75">
      <c r="A1933" s="3"/>
      <c r="B1933" s="19"/>
      <c r="C1933" s="3"/>
      <c r="D1933" s="18"/>
      <c r="E1933" s="18"/>
      <c r="F1933" s="18"/>
      <c r="G1933" s="18"/>
      <c r="H1933" s="18"/>
      <c r="I1933" s="18"/>
    </row>
    <row r="1934" spans="1:9" s="4" customFormat="1" ht="12.75">
      <c r="A1934" s="3"/>
      <c r="B1934" s="19"/>
      <c r="C1934" s="3"/>
      <c r="D1934" s="18"/>
      <c r="E1934" s="18"/>
      <c r="F1934" s="18"/>
      <c r="G1934" s="18"/>
      <c r="H1934" s="18"/>
      <c r="I1934" s="18"/>
    </row>
    <row r="1935" spans="1:9" s="4" customFormat="1" ht="12.75">
      <c r="A1935" s="3"/>
      <c r="B1935" s="19"/>
      <c r="C1935" s="3"/>
      <c r="D1935" s="18"/>
      <c r="E1935" s="18"/>
      <c r="F1935" s="18"/>
      <c r="G1935" s="18"/>
      <c r="H1935" s="18"/>
      <c r="I1935" s="18"/>
    </row>
    <row r="1936" spans="1:9" s="4" customFormat="1" ht="12.75">
      <c r="A1936" s="3"/>
      <c r="B1936" s="19"/>
      <c r="C1936" s="3"/>
      <c r="D1936" s="18"/>
      <c r="E1936" s="18"/>
      <c r="F1936" s="18"/>
      <c r="G1936" s="18"/>
      <c r="H1936" s="18"/>
      <c r="I1936" s="18"/>
    </row>
    <row r="1937" spans="1:9" s="4" customFormat="1" ht="12.75">
      <c r="A1937" s="3"/>
      <c r="B1937" s="19"/>
      <c r="C1937" s="3"/>
      <c r="D1937" s="18"/>
      <c r="E1937" s="18"/>
      <c r="F1937" s="18"/>
      <c r="G1937" s="18"/>
      <c r="H1937" s="18"/>
      <c r="I1937" s="18"/>
    </row>
    <row r="1938" spans="1:9" s="4" customFormat="1" ht="12.75">
      <c r="A1938" s="3"/>
      <c r="B1938" s="19"/>
      <c r="C1938" s="3"/>
      <c r="D1938" s="18"/>
      <c r="E1938" s="18"/>
      <c r="F1938" s="18"/>
      <c r="G1938" s="18"/>
      <c r="H1938" s="18"/>
      <c r="I1938" s="18"/>
    </row>
    <row r="1939" spans="1:9" s="4" customFormat="1" ht="12.75">
      <c r="A1939" s="3"/>
      <c r="B1939" s="19"/>
      <c r="C1939" s="3"/>
      <c r="D1939" s="18"/>
      <c r="E1939" s="18"/>
      <c r="F1939" s="18"/>
      <c r="G1939" s="18"/>
      <c r="H1939" s="18"/>
      <c r="I1939" s="18"/>
    </row>
    <row r="1940" spans="1:9" s="4" customFormat="1" ht="12.75">
      <c r="A1940" s="3"/>
      <c r="B1940" s="19"/>
      <c r="C1940" s="3"/>
      <c r="D1940" s="18"/>
      <c r="E1940" s="18"/>
      <c r="F1940" s="18"/>
      <c r="G1940" s="18"/>
      <c r="H1940" s="18"/>
      <c r="I1940" s="18"/>
    </row>
    <row r="1941" spans="1:9" s="4" customFormat="1" ht="12.75">
      <c r="A1941" s="3"/>
      <c r="B1941" s="19"/>
      <c r="C1941" s="3"/>
      <c r="D1941" s="18"/>
      <c r="E1941" s="18"/>
      <c r="F1941" s="18"/>
      <c r="G1941" s="18"/>
      <c r="H1941" s="18"/>
      <c r="I1941" s="18"/>
    </row>
    <row r="1942" spans="1:9" s="4" customFormat="1" ht="12.75">
      <c r="A1942" s="3"/>
      <c r="B1942" s="19"/>
      <c r="C1942" s="3"/>
      <c r="D1942" s="18"/>
      <c r="E1942" s="18"/>
      <c r="F1942" s="18"/>
      <c r="G1942" s="18"/>
      <c r="H1942" s="18"/>
      <c r="I1942" s="18"/>
    </row>
    <row r="1943" spans="1:9" s="4" customFormat="1" ht="12.75">
      <c r="A1943" s="3"/>
      <c r="B1943" s="19"/>
      <c r="C1943" s="3"/>
      <c r="D1943" s="18"/>
      <c r="E1943" s="18"/>
      <c r="F1943" s="18"/>
      <c r="G1943" s="18"/>
      <c r="H1943" s="18"/>
      <c r="I1943" s="18"/>
    </row>
    <row r="1944" spans="1:9" s="4" customFormat="1" ht="12.75">
      <c r="A1944" s="3"/>
      <c r="B1944" s="19"/>
      <c r="C1944" s="3"/>
      <c r="D1944" s="18"/>
      <c r="E1944" s="18"/>
      <c r="F1944" s="18"/>
      <c r="G1944" s="18"/>
      <c r="H1944" s="18"/>
      <c r="I1944" s="18"/>
    </row>
    <row r="1945" spans="1:9" s="4" customFormat="1" ht="12.75">
      <c r="A1945" s="3"/>
      <c r="B1945" s="19"/>
      <c r="C1945" s="3"/>
      <c r="D1945" s="18"/>
      <c r="E1945" s="18"/>
      <c r="F1945" s="18"/>
      <c r="G1945" s="18"/>
      <c r="H1945" s="18"/>
      <c r="I1945" s="18"/>
    </row>
    <row r="1946" spans="1:9" s="4" customFormat="1" ht="12.75">
      <c r="A1946" s="3"/>
      <c r="B1946" s="19"/>
      <c r="C1946" s="3"/>
      <c r="D1946" s="18"/>
      <c r="E1946" s="18"/>
      <c r="F1946" s="18"/>
      <c r="G1946" s="18"/>
      <c r="H1946" s="18"/>
      <c r="I1946" s="18"/>
    </row>
    <row r="1947" spans="1:9" s="4" customFormat="1" ht="12.75">
      <c r="A1947" s="3"/>
      <c r="B1947" s="19"/>
      <c r="C1947" s="3"/>
      <c r="D1947" s="18"/>
      <c r="E1947" s="18"/>
      <c r="F1947" s="18"/>
      <c r="G1947" s="18"/>
      <c r="H1947" s="18"/>
      <c r="I1947" s="18"/>
    </row>
    <row r="1948" spans="1:9" s="4" customFormat="1" ht="12.75">
      <c r="A1948" s="3"/>
      <c r="B1948" s="19"/>
      <c r="C1948" s="3"/>
      <c r="D1948" s="18"/>
      <c r="E1948" s="18"/>
      <c r="F1948" s="18"/>
      <c r="G1948" s="18"/>
      <c r="H1948" s="18"/>
      <c r="I1948" s="18"/>
    </row>
    <row r="1949" spans="1:9" s="4" customFormat="1" ht="12.75">
      <c r="A1949" s="3"/>
      <c r="B1949" s="19"/>
      <c r="C1949" s="3"/>
      <c r="D1949" s="18"/>
      <c r="E1949" s="18"/>
      <c r="F1949" s="18"/>
      <c r="G1949" s="18"/>
      <c r="H1949" s="18"/>
      <c r="I1949" s="18"/>
    </row>
    <row r="1950" spans="1:9" s="4" customFormat="1" ht="12.75">
      <c r="A1950" s="3"/>
      <c r="B1950" s="19"/>
      <c r="C1950" s="3"/>
      <c r="D1950" s="18"/>
      <c r="E1950" s="18"/>
      <c r="F1950" s="18"/>
      <c r="G1950" s="18"/>
      <c r="H1950" s="18"/>
      <c r="I1950" s="18"/>
    </row>
    <row r="1951" spans="1:9" s="4" customFormat="1" ht="12.75">
      <c r="A1951" s="3"/>
      <c r="B1951" s="19"/>
      <c r="C1951" s="3"/>
      <c r="D1951" s="18"/>
      <c r="E1951" s="18"/>
      <c r="F1951" s="18"/>
      <c r="G1951" s="18"/>
      <c r="H1951" s="18"/>
      <c r="I1951" s="18"/>
    </row>
    <row r="1952" spans="1:9" s="4" customFormat="1" ht="12.75">
      <c r="A1952" s="3"/>
      <c r="B1952" s="19"/>
      <c r="C1952" s="3"/>
      <c r="D1952" s="18"/>
      <c r="E1952" s="18"/>
      <c r="F1952" s="18"/>
      <c r="G1952" s="18"/>
      <c r="H1952" s="18"/>
      <c r="I1952" s="18"/>
    </row>
    <row r="1953" spans="1:9" s="4" customFormat="1" ht="12.75">
      <c r="A1953" s="3"/>
      <c r="B1953" s="19"/>
      <c r="C1953" s="3"/>
      <c r="D1953" s="18"/>
      <c r="E1953" s="18"/>
      <c r="F1953" s="18"/>
      <c r="G1953" s="18"/>
      <c r="H1953" s="18"/>
      <c r="I1953" s="18"/>
    </row>
    <row r="1954" spans="1:9" s="4" customFormat="1" ht="12.75">
      <c r="A1954" s="3"/>
      <c r="B1954" s="19"/>
      <c r="C1954" s="3"/>
      <c r="D1954" s="18"/>
      <c r="E1954" s="18"/>
      <c r="F1954" s="18"/>
      <c r="G1954" s="18"/>
      <c r="H1954" s="18"/>
      <c r="I1954" s="18"/>
    </row>
    <row r="1955" spans="1:9" s="4" customFormat="1" ht="12.75">
      <c r="A1955" s="3"/>
      <c r="B1955" s="19"/>
      <c r="C1955" s="3"/>
      <c r="D1955" s="18"/>
      <c r="E1955" s="18"/>
      <c r="F1955" s="18"/>
      <c r="G1955" s="18"/>
      <c r="H1955" s="18"/>
      <c r="I1955" s="18"/>
    </row>
    <row r="1956" spans="1:9" s="4" customFormat="1" ht="12.75">
      <c r="A1956" s="3"/>
      <c r="B1956" s="19"/>
      <c r="C1956" s="3"/>
      <c r="D1956" s="18"/>
      <c r="E1956" s="18"/>
      <c r="F1956" s="18"/>
      <c r="G1956" s="18"/>
      <c r="H1956" s="18"/>
      <c r="I1956" s="18"/>
    </row>
    <row r="1957" spans="1:9" s="4" customFormat="1" ht="12.75">
      <c r="A1957" s="3"/>
      <c r="B1957" s="19"/>
      <c r="C1957" s="3"/>
      <c r="D1957" s="18"/>
      <c r="E1957" s="18"/>
      <c r="F1957" s="18"/>
      <c r="G1957" s="18"/>
      <c r="H1957" s="18"/>
      <c r="I1957" s="18"/>
    </row>
    <row r="1958" spans="1:9" s="4" customFormat="1" ht="12.75">
      <c r="A1958" s="3"/>
      <c r="B1958" s="19"/>
      <c r="C1958" s="3"/>
      <c r="D1958" s="18"/>
      <c r="E1958" s="18"/>
      <c r="F1958" s="18"/>
      <c r="G1958" s="18"/>
      <c r="H1958" s="18"/>
      <c r="I1958" s="18"/>
    </row>
    <row r="1959" spans="1:9" s="4" customFormat="1" ht="12.75">
      <c r="A1959" s="3"/>
      <c r="B1959" s="19"/>
      <c r="C1959" s="3"/>
      <c r="D1959" s="18"/>
      <c r="E1959" s="18"/>
      <c r="F1959" s="18"/>
      <c r="G1959" s="18"/>
      <c r="H1959" s="18"/>
      <c r="I1959" s="18"/>
    </row>
    <row r="1960" spans="1:9" s="4" customFormat="1" ht="12.75">
      <c r="A1960" s="3"/>
      <c r="B1960" s="19"/>
      <c r="C1960" s="3"/>
      <c r="D1960" s="18"/>
      <c r="E1960" s="18"/>
      <c r="F1960" s="18"/>
      <c r="G1960" s="18"/>
      <c r="H1960" s="18"/>
      <c r="I1960" s="18"/>
    </row>
    <row r="1961" spans="1:9" s="4" customFormat="1" ht="12.75">
      <c r="A1961" s="3"/>
      <c r="B1961" s="19"/>
      <c r="C1961" s="3"/>
      <c r="D1961" s="18"/>
      <c r="E1961" s="18"/>
      <c r="F1961" s="18"/>
      <c r="G1961" s="18"/>
      <c r="H1961" s="18"/>
      <c r="I1961" s="18"/>
    </row>
    <row r="1962" spans="1:9" s="4" customFormat="1" ht="12.75">
      <c r="A1962" s="3"/>
      <c r="B1962" s="19"/>
      <c r="C1962" s="3"/>
      <c r="D1962" s="18"/>
      <c r="E1962" s="18"/>
      <c r="F1962" s="18"/>
      <c r="G1962" s="18"/>
      <c r="H1962" s="18"/>
      <c r="I1962" s="18"/>
    </row>
    <row r="1963" spans="1:9" s="4" customFormat="1" ht="12.75">
      <c r="A1963" s="3"/>
      <c r="B1963" s="19"/>
      <c r="C1963" s="3"/>
      <c r="D1963" s="18"/>
      <c r="E1963" s="18"/>
      <c r="F1963" s="18"/>
      <c r="G1963" s="18"/>
      <c r="H1963" s="18"/>
      <c r="I1963" s="18"/>
    </row>
    <row r="1964" spans="1:9" s="4" customFormat="1" ht="12.75">
      <c r="A1964" s="3"/>
      <c r="B1964" s="19"/>
      <c r="C1964" s="3"/>
      <c r="D1964" s="18"/>
      <c r="E1964" s="18"/>
      <c r="F1964" s="18"/>
      <c r="G1964" s="18"/>
      <c r="H1964" s="18"/>
      <c r="I1964" s="18"/>
    </row>
    <row r="1965" spans="1:9" s="4" customFormat="1" ht="12.75">
      <c r="A1965" s="3"/>
      <c r="B1965" s="19"/>
      <c r="C1965" s="3"/>
      <c r="D1965" s="18"/>
      <c r="E1965" s="18"/>
      <c r="F1965" s="18"/>
      <c r="G1965" s="18"/>
      <c r="H1965" s="18"/>
      <c r="I1965" s="18"/>
    </row>
    <row r="1966" spans="1:9" s="4" customFormat="1" ht="12.75">
      <c r="A1966" s="3"/>
      <c r="B1966" s="19"/>
      <c r="C1966" s="3"/>
      <c r="D1966" s="18"/>
      <c r="E1966" s="18"/>
      <c r="F1966" s="18"/>
      <c r="G1966" s="18"/>
      <c r="H1966" s="18"/>
      <c r="I1966" s="18"/>
    </row>
    <row r="1967" spans="1:9" s="4" customFormat="1" ht="12.75">
      <c r="A1967" s="3"/>
      <c r="B1967" s="19"/>
      <c r="C1967" s="3"/>
      <c r="D1967" s="18"/>
      <c r="E1967" s="18"/>
      <c r="F1967" s="18"/>
      <c r="G1967" s="18"/>
      <c r="H1967" s="18"/>
      <c r="I1967" s="18"/>
    </row>
    <row r="1968" spans="1:9" s="4" customFormat="1" ht="12.75">
      <c r="A1968" s="3"/>
      <c r="B1968" s="19"/>
      <c r="C1968" s="3"/>
      <c r="D1968" s="18"/>
      <c r="E1968" s="18"/>
      <c r="F1968" s="18"/>
      <c r="G1968" s="18"/>
      <c r="H1968" s="18"/>
      <c r="I1968" s="18"/>
    </row>
    <row r="1969" spans="1:9" s="4" customFormat="1" ht="12.75">
      <c r="A1969" s="3"/>
      <c r="B1969" s="19"/>
      <c r="C1969" s="3"/>
      <c r="D1969" s="18"/>
      <c r="E1969" s="18"/>
      <c r="F1969" s="18"/>
      <c r="G1969" s="18"/>
      <c r="H1969" s="18"/>
      <c r="I1969" s="18"/>
    </row>
    <row r="1970" spans="1:9" s="4" customFormat="1" ht="12.75">
      <c r="A1970" s="3"/>
      <c r="B1970" s="19"/>
      <c r="C1970" s="3"/>
      <c r="D1970" s="18"/>
      <c r="E1970" s="18"/>
      <c r="F1970" s="18"/>
      <c r="G1970" s="18"/>
      <c r="H1970" s="18"/>
      <c r="I1970" s="18"/>
    </row>
    <row r="1971" spans="1:9" s="4" customFormat="1" ht="12.75">
      <c r="A1971" s="3"/>
      <c r="B1971" s="19"/>
      <c r="C1971" s="3"/>
      <c r="D1971" s="18"/>
      <c r="E1971" s="18"/>
      <c r="F1971" s="18"/>
      <c r="G1971" s="18"/>
      <c r="H1971" s="18"/>
      <c r="I1971" s="18"/>
    </row>
    <row r="1972" spans="1:9" s="4" customFormat="1" ht="12.75">
      <c r="A1972" s="3"/>
      <c r="B1972" s="19"/>
      <c r="C1972" s="3"/>
      <c r="D1972" s="18"/>
      <c r="E1972" s="18"/>
      <c r="F1972" s="18"/>
      <c r="G1972" s="18"/>
      <c r="H1972" s="18"/>
      <c r="I1972" s="18"/>
    </row>
    <row r="1973" spans="1:9" s="4" customFormat="1" ht="12.75">
      <c r="A1973" s="3"/>
      <c r="B1973" s="19"/>
      <c r="C1973" s="3"/>
      <c r="D1973" s="18"/>
      <c r="E1973" s="18"/>
      <c r="F1973" s="18"/>
      <c r="G1973" s="18"/>
      <c r="H1973" s="18"/>
      <c r="I1973" s="18"/>
    </row>
    <row r="1974" spans="1:9" s="4" customFormat="1" ht="12.75">
      <c r="A1974" s="3"/>
      <c r="B1974" s="19"/>
      <c r="C1974" s="3"/>
      <c r="D1974" s="18"/>
      <c r="E1974" s="18"/>
      <c r="F1974" s="18"/>
      <c r="G1974" s="18"/>
      <c r="H1974" s="18"/>
      <c r="I1974" s="18"/>
    </row>
    <row r="1975" spans="1:9" s="4" customFormat="1" ht="12.75">
      <c r="A1975" s="3"/>
      <c r="B1975" s="19"/>
      <c r="C1975" s="3"/>
      <c r="D1975" s="18"/>
      <c r="E1975" s="18"/>
      <c r="F1975" s="18"/>
      <c r="G1975" s="18"/>
      <c r="H1975" s="18"/>
      <c r="I1975" s="18"/>
    </row>
    <row r="1976" spans="1:9" s="4" customFormat="1" ht="12.75">
      <c r="A1976" s="3"/>
      <c r="B1976" s="19"/>
      <c r="C1976" s="3"/>
      <c r="D1976" s="18"/>
      <c r="E1976" s="18"/>
      <c r="F1976" s="18"/>
      <c r="G1976" s="18"/>
      <c r="H1976" s="18"/>
      <c r="I1976" s="18"/>
    </row>
    <row r="1977" spans="1:9" s="4" customFormat="1" ht="12.75">
      <c r="A1977" s="3"/>
      <c r="B1977" s="19"/>
      <c r="C1977" s="3"/>
      <c r="D1977" s="18"/>
      <c r="E1977" s="18"/>
      <c r="F1977" s="18"/>
      <c r="G1977" s="18"/>
      <c r="H1977" s="18"/>
      <c r="I1977" s="18"/>
    </row>
    <row r="1978" spans="1:9" s="4" customFormat="1" ht="12.75">
      <c r="A1978" s="3"/>
      <c r="B1978" s="19"/>
      <c r="C1978" s="3"/>
      <c r="D1978" s="18"/>
      <c r="E1978" s="18"/>
      <c r="F1978" s="18"/>
      <c r="G1978" s="18"/>
      <c r="H1978" s="18"/>
      <c r="I1978" s="18"/>
    </row>
    <row r="1979" spans="1:9" s="4" customFormat="1" ht="12.75">
      <c r="A1979" s="3"/>
      <c r="B1979" s="19"/>
      <c r="C1979" s="3"/>
      <c r="D1979" s="18"/>
      <c r="E1979" s="18"/>
      <c r="F1979" s="18"/>
      <c r="G1979" s="18"/>
      <c r="H1979" s="18"/>
      <c r="I1979" s="18"/>
    </row>
    <row r="1980" spans="1:9" s="4" customFormat="1" ht="12.75">
      <c r="A1980" s="3"/>
      <c r="B1980" s="19"/>
      <c r="C1980" s="3"/>
      <c r="D1980" s="18"/>
      <c r="E1980" s="18"/>
      <c r="F1980" s="18"/>
      <c r="G1980" s="18"/>
      <c r="H1980" s="18"/>
      <c r="I1980" s="18"/>
    </row>
    <row r="1981" spans="1:9" s="4" customFormat="1" ht="12.75">
      <c r="A1981" s="3"/>
      <c r="B1981" s="19"/>
      <c r="C1981" s="3"/>
      <c r="D1981" s="18"/>
      <c r="E1981" s="18"/>
      <c r="F1981" s="18"/>
      <c r="G1981" s="18"/>
      <c r="H1981" s="18"/>
      <c r="I1981" s="18"/>
    </row>
    <row r="1982" spans="1:9" s="4" customFormat="1" ht="12.75">
      <c r="A1982" s="3"/>
      <c r="B1982" s="19"/>
      <c r="C1982" s="3"/>
      <c r="D1982" s="18"/>
      <c r="E1982" s="18"/>
      <c r="F1982" s="18"/>
      <c r="G1982" s="18"/>
      <c r="H1982" s="18"/>
      <c r="I1982" s="18"/>
    </row>
    <row r="1983" spans="1:9" s="4" customFormat="1" ht="12.75">
      <c r="A1983" s="3"/>
      <c r="B1983" s="19"/>
      <c r="C1983" s="3"/>
      <c r="D1983" s="18"/>
      <c r="E1983" s="18"/>
      <c r="F1983" s="18"/>
      <c r="G1983" s="18"/>
      <c r="H1983" s="18"/>
      <c r="I1983" s="18"/>
    </row>
    <row r="1984" spans="1:9" s="4" customFormat="1" ht="12.75">
      <c r="A1984" s="3"/>
      <c r="B1984" s="19"/>
      <c r="C1984" s="3"/>
      <c r="D1984" s="18"/>
      <c r="E1984" s="18"/>
      <c r="F1984" s="18"/>
      <c r="G1984" s="18"/>
      <c r="H1984" s="18"/>
      <c r="I1984" s="18"/>
    </row>
    <row r="1985" spans="1:9" s="4" customFormat="1" ht="12.75">
      <c r="A1985" s="3"/>
      <c r="B1985" s="19"/>
      <c r="C1985" s="3"/>
      <c r="D1985" s="18"/>
      <c r="E1985" s="18"/>
      <c r="F1985" s="18"/>
      <c r="G1985" s="18"/>
      <c r="H1985" s="18"/>
      <c r="I1985" s="18"/>
    </row>
    <row r="1986" spans="1:9" s="4" customFormat="1" ht="12.75">
      <c r="A1986" s="3"/>
      <c r="B1986" s="19"/>
      <c r="C1986" s="3"/>
      <c r="D1986" s="18"/>
      <c r="E1986" s="18"/>
      <c r="F1986" s="18"/>
      <c r="G1986" s="18"/>
      <c r="H1986" s="18"/>
      <c r="I1986" s="18"/>
    </row>
    <row r="1987" spans="1:9" s="4" customFormat="1" ht="12.75">
      <c r="A1987" s="3"/>
      <c r="B1987" s="19"/>
      <c r="C1987" s="3"/>
      <c r="D1987" s="18"/>
      <c r="E1987" s="18"/>
      <c r="F1987" s="18"/>
      <c r="G1987" s="18"/>
      <c r="H1987" s="18"/>
      <c r="I1987" s="18"/>
    </row>
    <row r="1988" spans="1:9" s="4" customFormat="1" ht="12.75">
      <c r="A1988" s="3"/>
      <c r="B1988" s="19"/>
      <c r="C1988" s="3"/>
      <c r="D1988" s="18"/>
      <c r="E1988" s="18"/>
      <c r="F1988" s="18"/>
      <c r="G1988" s="18"/>
      <c r="H1988" s="18"/>
      <c r="I1988" s="18"/>
    </row>
    <row r="1989" spans="1:9" s="4" customFormat="1" ht="12.75">
      <c r="A1989" s="3"/>
      <c r="B1989" s="19"/>
      <c r="C1989" s="3"/>
      <c r="D1989" s="18"/>
      <c r="E1989" s="18"/>
      <c r="F1989" s="18"/>
      <c r="G1989" s="18"/>
      <c r="H1989" s="18"/>
      <c r="I1989" s="18"/>
    </row>
    <row r="1990" spans="1:9" s="4" customFormat="1" ht="12.75">
      <c r="A1990" s="3"/>
      <c r="B1990" s="19"/>
      <c r="C1990" s="3"/>
      <c r="D1990" s="18"/>
      <c r="E1990" s="18"/>
      <c r="F1990" s="18"/>
      <c r="G1990" s="18"/>
      <c r="H1990" s="18"/>
      <c r="I1990" s="18"/>
    </row>
    <row r="1991" spans="1:9" s="4" customFormat="1" ht="12.75">
      <c r="A1991" s="3"/>
      <c r="B1991" s="19"/>
      <c r="C1991" s="3"/>
      <c r="D1991" s="18"/>
      <c r="E1991" s="18"/>
      <c r="F1991" s="18"/>
      <c r="G1991" s="18"/>
      <c r="H1991" s="18"/>
      <c r="I1991" s="18"/>
    </row>
    <row r="1992" spans="1:9" s="4" customFormat="1" ht="12.75">
      <c r="A1992" s="3"/>
      <c r="B1992" s="19"/>
      <c r="C1992" s="3"/>
      <c r="D1992" s="18"/>
      <c r="E1992" s="18"/>
      <c r="F1992" s="18"/>
      <c r="G1992" s="18"/>
      <c r="H1992" s="18"/>
      <c r="I1992" s="18"/>
    </row>
    <row r="1993" spans="1:9" s="4" customFormat="1" ht="12.75">
      <c r="A1993" s="3"/>
      <c r="B1993" s="19"/>
      <c r="C1993" s="3"/>
      <c r="D1993" s="18"/>
      <c r="E1993" s="18"/>
      <c r="F1993" s="18"/>
      <c r="G1993" s="18"/>
      <c r="H1993" s="18"/>
      <c r="I1993" s="18"/>
    </row>
    <row r="1994" spans="1:9" s="4" customFormat="1" ht="12.75">
      <c r="A1994" s="3"/>
      <c r="B1994" s="19"/>
      <c r="C1994" s="3"/>
      <c r="D1994" s="18"/>
      <c r="E1994" s="18"/>
      <c r="F1994" s="18"/>
      <c r="G1994" s="18"/>
      <c r="H1994" s="18"/>
      <c r="I1994" s="18"/>
    </row>
    <row r="1995" spans="1:9" s="4" customFormat="1" ht="12.75">
      <c r="A1995" s="3"/>
      <c r="B1995" s="19"/>
      <c r="C1995" s="3"/>
      <c r="D1995" s="18"/>
      <c r="E1995" s="18"/>
      <c r="F1995" s="18"/>
      <c r="G1995" s="18"/>
      <c r="H1995" s="18"/>
      <c r="I1995" s="18"/>
    </row>
    <row r="1996" spans="1:9" s="4" customFormat="1" ht="12.75">
      <c r="A1996" s="3"/>
      <c r="B1996" s="19"/>
      <c r="C1996" s="3"/>
      <c r="D1996" s="18"/>
      <c r="E1996" s="18"/>
      <c r="F1996" s="18"/>
      <c r="G1996" s="18"/>
      <c r="H1996" s="18"/>
      <c r="I1996" s="18"/>
    </row>
    <row r="1997" spans="1:9" s="4" customFormat="1" ht="12.75">
      <c r="A1997" s="3"/>
      <c r="B1997" s="19"/>
      <c r="C1997" s="3"/>
      <c r="D1997" s="18"/>
      <c r="E1997" s="18"/>
      <c r="F1997" s="18"/>
      <c r="G1997" s="18"/>
      <c r="H1997" s="18"/>
      <c r="I1997" s="18"/>
    </row>
    <row r="1998" spans="1:9" s="4" customFormat="1" ht="12.75">
      <c r="A1998" s="3"/>
      <c r="B1998" s="19"/>
      <c r="C1998" s="3"/>
      <c r="D1998" s="18"/>
      <c r="E1998" s="18"/>
      <c r="F1998" s="18"/>
      <c r="G1998" s="18"/>
      <c r="H1998" s="18"/>
      <c r="I1998" s="18"/>
    </row>
    <row r="1999" spans="1:9" s="4" customFormat="1" ht="12.75">
      <c r="A1999" s="3"/>
      <c r="B1999" s="19"/>
      <c r="C1999" s="3"/>
      <c r="D1999" s="18"/>
      <c r="E1999" s="18"/>
      <c r="F1999" s="18"/>
      <c r="G1999" s="18"/>
      <c r="H1999" s="18"/>
      <c r="I1999" s="18"/>
    </row>
    <row r="2000" spans="1:9" s="4" customFormat="1" ht="12.75">
      <c r="A2000" s="3"/>
      <c r="B2000" s="19"/>
      <c r="C2000" s="3"/>
      <c r="D2000" s="18"/>
      <c r="E2000" s="18"/>
      <c r="F2000" s="18"/>
      <c r="G2000" s="18"/>
      <c r="H2000" s="18"/>
      <c r="I2000" s="18"/>
    </row>
    <row r="2001" spans="1:9" s="4" customFormat="1" ht="12.75">
      <c r="A2001" s="3"/>
      <c r="B2001" s="19"/>
      <c r="C2001" s="3"/>
      <c r="D2001" s="18"/>
      <c r="E2001" s="18"/>
      <c r="F2001" s="18"/>
      <c r="G2001" s="18"/>
      <c r="H2001" s="18"/>
      <c r="I2001" s="18"/>
    </row>
    <row r="2002" spans="1:9" s="4" customFormat="1" ht="12.75">
      <c r="A2002" s="3"/>
      <c r="B2002" s="19"/>
      <c r="C2002" s="3"/>
      <c r="D2002" s="18"/>
      <c r="E2002" s="18"/>
      <c r="F2002" s="18"/>
      <c r="G2002" s="18"/>
      <c r="H2002" s="18"/>
      <c r="I2002" s="18"/>
    </row>
    <row r="2003" spans="1:9" s="4" customFormat="1" ht="12.75">
      <c r="A2003" s="3"/>
      <c r="B2003" s="19"/>
      <c r="C2003" s="3"/>
      <c r="D2003" s="18"/>
      <c r="E2003" s="18"/>
      <c r="F2003" s="18"/>
      <c r="G2003" s="18"/>
      <c r="H2003" s="18"/>
      <c r="I2003" s="18"/>
    </row>
    <row r="2004" spans="1:9" s="4" customFormat="1" ht="12.75">
      <c r="A2004" s="3"/>
      <c r="B2004" s="19"/>
      <c r="C2004" s="3"/>
      <c r="D2004" s="18"/>
      <c r="E2004" s="18"/>
      <c r="F2004" s="18"/>
      <c r="G2004" s="18"/>
      <c r="H2004" s="18"/>
      <c r="I2004" s="18"/>
    </row>
    <row r="2005" spans="1:9" s="4" customFormat="1" ht="12.75">
      <c r="A2005" s="3"/>
      <c r="B2005" s="19"/>
      <c r="C2005" s="3"/>
      <c r="D2005" s="18"/>
      <c r="E2005" s="18"/>
      <c r="F2005" s="18"/>
      <c r="G2005" s="18"/>
      <c r="H2005" s="18"/>
      <c r="I2005" s="18"/>
    </row>
    <row r="2006" spans="1:9" s="4" customFormat="1" ht="12.75">
      <c r="A2006" s="3"/>
      <c r="B2006" s="19"/>
      <c r="C2006" s="3"/>
      <c r="D2006" s="18"/>
      <c r="E2006" s="18"/>
      <c r="F2006" s="18"/>
      <c r="G2006" s="18"/>
      <c r="H2006" s="18"/>
      <c r="I2006" s="18"/>
    </row>
    <row r="2007" spans="1:9" s="4" customFormat="1" ht="12.75">
      <c r="A2007" s="3"/>
      <c r="B2007" s="19"/>
      <c r="C2007" s="3"/>
      <c r="D2007" s="18"/>
      <c r="E2007" s="18"/>
      <c r="F2007" s="18"/>
      <c r="G2007" s="18"/>
      <c r="H2007" s="18"/>
      <c r="I2007" s="18"/>
    </row>
    <row r="2008" spans="1:9" s="4" customFormat="1" ht="12.75">
      <c r="A2008" s="3"/>
      <c r="B2008" s="19"/>
      <c r="C2008" s="3"/>
      <c r="D2008" s="18"/>
      <c r="E2008" s="18"/>
      <c r="F2008" s="18"/>
      <c r="G2008" s="18"/>
      <c r="H2008" s="18"/>
      <c r="I2008" s="18"/>
    </row>
    <row r="2009" spans="1:9" s="4" customFormat="1" ht="12.75">
      <c r="A2009" s="3"/>
      <c r="B2009" s="19"/>
      <c r="C2009" s="3"/>
      <c r="D2009" s="18"/>
      <c r="E2009" s="18"/>
      <c r="F2009" s="18"/>
      <c r="G2009" s="18"/>
      <c r="H2009" s="18"/>
      <c r="I2009" s="18"/>
    </row>
    <row r="2010" spans="1:9" s="4" customFormat="1" ht="12.75">
      <c r="A2010" s="3"/>
      <c r="B2010" s="19"/>
      <c r="C2010" s="3"/>
      <c r="D2010" s="18"/>
      <c r="E2010" s="18"/>
      <c r="F2010" s="18"/>
      <c r="G2010" s="18"/>
      <c r="H2010" s="18"/>
      <c r="I2010" s="18"/>
    </row>
    <row r="2011" spans="1:9" s="4" customFormat="1" ht="12.75">
      <c r="A2011" s="3"/>
      <c r="B2011" s="19"/>
      <c r="C2011" s="3"/>
      <c r="D2011" s="18"/>
      <c r="E2011" s="18"/>
      <c r="F2011" s="18"/>
      <c r="G2011" s="18"/>
      <c r="H2011" s="18"/>
      <c r="I2011" s="18"/>
    </row>
    <row r="2012" spans="1:9" s="4" customFormat="1" ht="12.75">
      <c r="A2012" s="3"/>
      <c r="B2012" s="19"/>
      <c r="C2012" s="3"/>
      <c r="D2012" s="18"/>
      <c r="E2012" s="18"/>
      <c r="F2012" s="18"/>
      <c r="G2012" s="18"/>
      <c r="H2012" s="18"/>
      <c r="I2012" s="18"/>
    </row>
    <row r="2013" spans="1:9" s="4" customFormat="1" ht="12.75">
      <c r="A2013" s="3"/>
      <c r="B2013" s="19"/>
      <c r="C2013" s="3"/>
      <c r="D2013" s="18"/>
      <c r="E2013" s="18"/>
      <c r="F2013" s="18"/>
      <c r="G2013" s="18"/>
      <c r="H2013" s="18"/>
      <c r="I2013" s="18"/>
    </row>
    <row r="2014" spans="1:9" s="4" customFormat="1" ht="12.75">
      <c r="A2014" s="3"/>
      <c r="B2014" s="19"/>
      <c r="C2014" s="3"/>
      <c r="D2014" s="18"/>
      <c r="E2014" s="18"/>
      <c r="F2014" s="18"/>
      <c r="G2014" s="18"/>
      <c r="H2014" s="18"/>
      <c r="I2014" s="18"/>
    </row>
    <row r="2015" spans="1:9" s="4" customFormat="1" ht="12.75">
      <c r="A2015" s="3"/>
      <c r="B2015" s="19"/>
      <c r="C2015" s="3"/>
      <c r="D2015" s="18"/>
      <c r="E2015" s="18"/>
      <c r="F2015" s="18"/>
      <c r="G2015" s="18"/>
      <c r="H2015" s="18"/>
      <c r="I2015" s="18"/>
    </row>
    <row r="2016" spans="1:9" s="4" customFormat="1" ht="12.75">
      <c r="A2016" s="3"/>
      <c r="B2016" s="19"/>
      <c r="C2016" s="3"/>
      <c r="D2016" s="18"/>
      <c r="E2016" s="18"/>
      <c r="F2016" s="18"/>
      <c r="G2016" s="18"/>
      <c r="H2016" s="18"/>
      <c r="I2016" s="18"/>
    </row>
    <row r="2017" spans="1:9" s="4" customFormat="1" ht="12.75">
      <c r="A2017" s="3"/>
      <c r="B2017" s="19"/>
      <c r="C2017" s="3"/>
      <c r="D2017" s="18"/>
      <c r="E2017" s="18"/>
      <c r="F2017" s="18"/>
      <c r="G2017" s="18"/>
      <c r="H2017" s="18"/>
      <c r="I2017" s="18"/>
    </row>
    <row r="2018" spans="1:9" s="4" customFormat="1" ht="12.75">
      <c r="A2018" s="3"/>
      <c r="B2018" s="19"/>
      <c r="C2018" s="3"/>
      <c r="D2018" s="18"/>
      <c r="E2018" s="18"/>
      <c r="F2018" s="18"/>
      <c r="G2018" s="18"/>
      <c r="H2018" s="18"/>
      <c r="I2018" s="18"/>
    </row>
    <row r="2019" spans="1:9" s="4" customFormat="1" ht="12.75">
      <c r="A2019" s="3"/>
      <c r="B2019" s="19"/>
      <c r="C2019" s="3"/>
      <c r="D2019" s="18"/>
      <c r="E2019" s="18"/>
      <c r="F2019" s="18"/>
      <c r="G2019" s="18"/>
      <c r="H2019" s="18"/>
      <c r="I2019" s="18"/>
    </row>
    <row r="2020" spans="1:9" s="4" customFormat="1" ht="12.75">
      <c r="A2020" s="3"/>
      <c r="B2020" s="19"/>
      <c r="C2020" s="3"/>
      <c r="D2020" s="18"/>
      <c r="E2020" s="18"/>
      <c r="F2020" s="18"/>
      <c r="G2020" s="18"/>
      <c r="H2020" s="18"/>
      <c r="I2020" s="18"/>
    </row>
    <row r="2021" spans="1:9" s="4" customFormat="1" ht="12.75">
      <c r="A2021" s="3"/>
      <c r="B2021" s="19"/>
      <c r="C2021" s="3"/>
      <c r="D2021" s="18"/>
      <c r="E2021" s="18"/>
      <c r="F2021" s="18"/>
      <c r="G2021" s="18"/>
      <c r="H2021" s="18"/>
      <c r="I2021" s="18"/>
    </row>
    <row r="2022" spans="1:9" s="4" customFormat="1" ht="12.75">
      <c r="A2022" s="3"/>
      <c r="B2022" s="19"/>
      <c r="C2022" s="3"/>
      <c r="D2022" s="18"/>
      <c r="E2022" s="18"/>
      <c r="F2022" s="18"/>
      <c r="G2022" s="18"/>
      <c r="H2022" s="18"/>
      <c r="I2022" s="18"/>
    </row>
    <row r="2023" spans="1:9" s="4" customFormat="1" ht="12.75">
      <c r="A2023" s="3"/>
      <c r="B2023" s="19"/>
      <c r="C2023" s="3"/>
      <c r="D2023" s="18"/>
      <c r="E2023" s="18"/>
      <c r="F2023" s="18"/>
      <c r="G2023" s="18"/>
      <c r="H2023" s="18"/>
      <c r="I2023" s="18"/>
    </row>
    <row r="2024" spans="1:9" s="4" customFormat="1" ht="12.75">
      <c r="A2024" s="3"/>
      <c r="B2024" s="19"/>
      <c r="C2024" s="3"/>
      <c r="D2024" s="18"/>
      <c r="E2024" s="18"/>
      <c r="F2024" s="18"/>
      <c r="G2024" s="18"/>
      <c r="H2024" s="18"/>
      <c r="I2024" s="18"/>
    </row>
    <row r="2025" spans="1:9" s="4" customFormat="1" ht="12.75">
      <c r="A2025" s="3"/>
      <c r="B2025" s="19"/>
      <c r="C2025" s="3"/>
      <c r="D2025" s="18"/>
      <c r="E2025" s="18"/>
      <c r="F2025" s="18"/>
      <c r="G2025" s="18"/>
      <c r="H2025" s="18"/>
      <c r="I2025" s="18"/>
    </row>
    <row r="2026" spans="1:9" s="4" customFormat="1" ht="12.75">
      <c r="A2026" s="3"/>
      <c r="B2026" s="19"/>
      <c r="C2026" s="3"/>
      <c r="D2026" s="18"/>
      <c r="E2026" s="18"/>
      <c r="F2026" s="18"/>
      <c r="G2026" s="18"/>
      <c r="H2026" s="18"/>
      <c r="I2026" s="18"/>
    </row>
    <row r="2027" spans="1:9" s="4" customFormat="1" ht="12.75">
      <c r="A2027" s="3"/>
      <c r="B2027" s="19"/>
      <c r="C2027" s="3"/>
      <c r="D2027" s="18"/>
      <c r="E2027" s="18"/>
      <c r="F2027" s="18"/>
      <c r="G2027" s="18"/>
      <c r="H2027" s="18"/>
      <c r="I2027" s="18"/>
    </row>
    <row r="2028" spans="1:9" s="4" customFormat="1" ht="12.75">
      <c r="A2028" s="3"/>
      <c r="B2028" s="19"/>
      <c r="C2028" s="3"/>
      <c r="D2028" s="18"/>
      <c r="E2028" s="18"/>
      <c r="F2028" s="18"/>
      <c r="G2028" s="18"/>
      <c r="H2028" s="18"/>
      <c r="I2028" s="18"/>
    </row>
    <row r="2029" spans="1:9" s="4" customFormat="1" ht="12.75">
      <c r="A2029" s="3"/>
      <c r="B2029" s="19"/>
      <c r="C2029" s="3"/>
      <c r="D2029" s="18"/>
      <c r="E2029" s="18"/>
      <c r="F2029" s="18"/>
      <c r="G2029" s="18"/>
      <c r="H2029" s="18"/>
      <c r="I2029" s="18"/>
    </row>
    <row r="2030" spans="1:9" s="4" customFormat="1" ht="12.75">
      <c r="A2030" s="3"/>
      <c r="B2030" s="19"/>
      <c r="C2030" s="3"/>
      <c r="D2030" s="18"/>
      <c r="E2030" s="18"/>
      <c r="F2030" s="18"/>
      <c r="G2030" s="18"/>
      <c r="H2030" s="18"/>
      <c r="I2030" s="18"/>
    </row>
    <row r="2031" spans="1:9" s="4" customFormat="1" ht="12.75">
      <c r="A2031" s="3"/>
      <c r="B2031" s="19"/>
      <c r="C2031" s="3"/>
      <c r="D2031" s="18"/>
      <c r="E2031" s="18"/>
      <c r="F2031" s="18"/>
      <c r="G2031" s="18"/>
      <c r="H2031" s="18"/>
      <c r="I2031" s="18"/>
    </row>
    <row r="2032" spans="1:9" s="4" customFormat="1" ht="12.75">
      <c r="A2032" s="3"/>
      <c r="B2032" s="19"/>
      <c r="C2032" s="3"/>
      <c r="D2032" s="18"/>
      <c r="E2032" s="18"/>
      <c r="F2032" s="18"/>
      <c r="G2032" s="18"/>
      <c r="H2032" s="18"/>
      <c r="I2032" s="18"/>
    </row>
    <row r="2033" spans="1:9" s="4" customFormat="1" ht="12.75">
      <c r="A2033" s="3"/>
      <c r="B2033" s="19"/>
      <c r="C2033" s="3"/>
      <c r="D2033" s="18"/>
      <c r="E2033" s="18"/>
      <c r="F2033" s="18"/>
      <c r="G2033" s="18"/>
      <c r="H2033" s="18"/>
      <c r="I2033" s="18"/>
    </row>
    <row r="2034" spans="1:9" s="4" customFormat="1" ht="12.75">
      <c r="A2034" s="3"/>
      <c r="B2034" s="19"/>
      <c r="C2034" s="3"/>
      <c r="D2034" s="18"/>
      <c r="E2034" s="18"/>
      <c r="F2034" s="18"/>
      <c r="G2034" s="18"/>
      <c r="H2034" s="18"/>
      <c r="I2034" s="18"/>
    </row>
    <row r="2035" spans="1:9" s="4" customFormat="1" ht="12.75">
      <c r="A2035" s="3"/>
      <c r="B2035" s="19"/>
      <c r="C2035" s="3"/>
      <c r="D2035" s="18"/>
      <c r="E2035" s="18"/>
      <c r="F2035" s="18"/>
      <c r="G2035" s="18"/>
      <c r="H2035" s="18"/>
      <c r="I2035" s="18"/>
    </row>
    <row r="2036" spans="1:9" s="4" customFormat="1" ht="12.75">
      <c r="A2036" s="3"/>
      <c r="B2036" s="19"/>
      <c r="C2036" s="3"/>
      <c r="D2036" s="18"/>
      <c r="E2036" s="18"/>
      <c r="F2036" s="18"/>
      <c r="G2036" s="18"/>
      <c r="H2036" s="18"/>
      <c r="I2036" s="18"/>
    </row>
    <row r="2037" spans="1:9" s="4" customFormat="1" ht="12.75">
      <c r="A2037" s="3"/>
      <c r="B2037" s="19"/>
      <c r="C2037" s="3"/>
      <c r="D2037" s="18"/>
      <c r="E2037" s="18"/>
      <c r="F2037" s="18"/>
      <c r="G2037" s="18"/>
      <c r="H2037" s="18"/>
      <c r="I2037" s="18"/>
    </row>
    <row r="2038" spans="1:9" s="4" customFormat="1" ht="12.75">
      <c r="A2038" s="3"/>
      <c r="B2038" s="19"/>
      <c r="C2038" s="3"/>
      <c r="D2038" s="18"/>
      <c r="E2038" s="18"/>
      <c r="F2038" s="18"/>
      <c r="G2038" s="18"/>
      <c r="H2038" s="18"/>
      <c r="I2038" s="18"/>
    </row>
    <row r="2039" spans="1:9" s="4" customFormat="1" ht="12.75">
      <c r="A2039" s="3"/>
      <c r="B2039" s="19"/>
      <c r="C2039" s="3"/>
      <c r="D2039" s="18"/>
      <c r="E2039" s="18"/>
      <c r="F2039" s="18"/>
      <c r="G2039" s="18"/>
      <c r="H2039" s="18"/>
      <c r="I2039" s="18"/>
    </row>
    <row r="2040" spans="1:9" s="4" customFormat="1" ht="12.75">
      <c r="A2040" s="3"/>
      <c r="B2040" s="19"/>
      <c r="C2040" s="3"/>
      <c r="D2040" s="18"/>
      <c r="E2040" s="18"/>
      <c r="F2040" s="18"/>
      <c r="G2040" s="18"/>
      <c r="H2040" s="18"/>
      <c r="I2040" s="18"/>
    </row>
    <row r="2041" spans="1:9" s="4" customFormat="1" ht="12.75">
      <c r="A2041" s="3"/>
      <c r="B2041" s="19"/>
      <c r="C2041" s="3"/>
      <c r="D2041" s="18"/>
      <c r="E2041" s="18"/>
      <c r="F2041" s="18"/>
      <c r="G2041" s="18"/>
      <c r="H2041" s="18"/>
      <c r="I2041" s="18"/>
    </row>
    <row r="2042" spans="1:9" s="4" customFormat="1" ht="12.75">
      <c r="A2042" s="3"/>
      <c r="B2042" s="19"/>
      <c r="C2042" s="3"/>
      <c r="D2042" s="18"/>
      <c r="E2042" s="18"/>
      <c r="F2042" s="18"/>
      <c r="G2042" s="18"/>
      <c r="H2042" s="18"/>
      <c r="I2042" s="18"/>
    </row>
    <row r="2043" spans="1:9" s="4" customFormat="1" ht="12.75">
      <c r="A2043" s="3"/>
      <c r="B2043" s="19"/>
      <c r="C2043" s="3"/>
      <c r="D2043" s="18"/>
      <c r="E2043" s="18"/>
      <c r="F2043" s="18"/>
      <c r="G2043" s="18"/>
      <c r="H2043" s="18"/>
      <c r="I2043" s="18"/>
    </row>
    <row r="2044" spans="1:9" s="4" customFormat="1" ht="12.75">
      <c r="A2044" s="3"/>
      <c r="B2044" s="19"/>
      <c r="C2044" s="3"/>
      <c r="D2044" s="18"/>
      <c r="E2044" s="18"/>
      <c r="F2044" s="18"/>
      <c r="G2044" s="18"/>
      <c r="H2044" s="18"/>
      <c r="I2044" s="18"/>
    </row>
    <row r="2045" spans="1:9" s="4" customFormat="1" ht="12.75">
      <c r="A2045" s="3"/>
      <c r="B2045" s="19"/>
      <c r="C2045" s="3"/>
      <c r="D2045" s="18"/>
      <c r="E2045" s="18"/>
      <c r="F2045" s="18"/>
      <c r="G2045" s="18"/>
      <c r="H2045" s="18"/>
      <c r="I2045" s="18"/>
    </row>
    <row r="2046" spans="1:9" s="4" customFormat="1" ht="12.75">
      <c r="A2046" s="3"/>
      <c r="B2046" s="19"/>
      <c r="C2046" s="3"/>
      <c r="D2046" s="18"/>
      <c r="E2046" s="18"/>
      <c r="F2046" s="18"/>
      <c r="G2046" s="18"/>
      <c r="H2046" s="18"/>
      <c r="I2046" s="18"/>
    </row>
    <row r="2047" spans="1:9" s="4" customFormat="1" ht="12.75">
      <c r="A2047" s="3"/>
      <c r="B2047" s="19"/>
      <c r="C2047" s="3"/>
      <c r="D2047" s="18"/>
      <c r="E2047" s="18"/>
      <c r="F2047" s="18"/>
      <c r="G2047" s="18"/>
      <c r="H2047" s="18"/>
      <c r="I2047" s="18"/>
    </row>
    <row r="2048" spans="1:9" s="4" customFormat="1" ht="12.75">
      <c r="A2048" s="3"/>
      <c r="B2048" s="19"/>
      <c r="C2048" s="3"/>
      <c r="D2048" s="18"/>
      <c r="E2048" s="18"/>
      <c r="F2048" s="18"/>
      <c r="G2048" s="18"/>
      <c r="H2048" s="18"/>
      <c r="I2048" s="18"/>
    </row>
    <row r="2049" spans="1:9" s="4" customFormat="1" ht="12.75">
      <c r="A2049" s="3"/>
      <c r="B2049" s="19"/>
      <c r="C2049" s="3"/>
      <c r="D2049" s="18"/>
      <c r="E2049" s="18"/>
      <c r="F2049" s="18"/>
      <c r="G2049" s="18"/>
      <c r="H2049" s="18"/>
      <c r="I2049" s="18"/>
    </row>
    <row r="2050" spans="1:9" s="4" customFormat="1" ht="12.75">
      <c r="A2050" s="3"/>
      <c r="B2050" s="19"/>
      <c r="C2050" s="3"/>
      <c r="D2050" s="18"/>
      <c r="E2050" s="18"/>
      <c r="F2050" s="18"/>
      <c r="G2050" s="18"/>
      <c r="H2050" s="18"/>
      <c r="I2050" s="18"/>
    </row>
    <row r="2051" spans="1:9" s="4" customFormat="1" ht="12.75">
      <c r="A2051" s="3"/>
      <c r="B2051" s="19"/>
      <c r="C2051" s="3"/>
      <c r="D2051" s="18"/>
      <c r="E2051" s="18"/>
      <c r="F2051" s="18"/>
      <c r="G2051" s="18"/>
      <c r="H2051" s="18"/>
      <c r="I2051" s="18"/>
    </row>
    <row r="2052" spans="1:9" s="4" customFormat="1" ht="12.75">
      <c r="A2052" s="3"/>
      <c r="B2052" s="19"/>
      <c r="C2052" s="3"/>
      <c r="D2052" s="18"/>
      <c r="E2052" s="18"/>
      <c r="F2052" s="18"/>
      <c r="G2052" s="18"/>
      <c r="H2052" s="18"/>
      <c r="I2052" s="18"/>
    </row>
    <row r="2053" spans="1:9" s="4" customFormat="1" ht="12.75">
      <c r="A2053" s="3"/>
      <c r="B2053" s="19"/>
      <c r="C2053" s="3"/>
      <c r="D2053" s="18"/>
      <c r="E2053" s="18"/>
      <c r="F2053" s="18"/>
      <c r="G2053" s="18"/>
      <c r="H2053" s="18"/>
      <c r="I2053" s="18"/>
    </row>
    <row r="2054" spans="1:9" s="4" customFormat="1" ht="12.75">
      <c r="A2054" s="3"/>
      <c r="B2054" s="19"/>
      <c r="C2054" s="3"/>
      <c r="D2054" s="18"/>
      <c r="E2054" s="18"/>
      <c r="F2054" s="18"/>
      <c r="G2054" s="18"/>
      <c r="H2054" s="18"/>
      <c r="I2054" s="18"/>
    </row>
    <row r="2055" spans="1:9" s="4" customFormat="1" ht="12.75">
      <c r="A2055" s="3"/>
      <c r="B2055" s="19"/>
      <c r="C2055" s="3"/>
      <c r="D2055" s="18"/>
      <c r="E2055" s="18"/>
      <c r="F2055" s="18"/>
      <c r="G2055" s="18"/>
      <c r="H2055" s="18"/>
      <c r="I2055" s="18"/>
    </row>
    <row r="2056" spans="1:9" s="4" customFormat="1" ht="12.75">
      <c r="A2056" s="3"/>
      <c r="B2056" s="19"/>
      <c r="C2056" s="3"/>
      <c r="D2056" s="18"/>
      <c r="E2056" s="18"/>
      <c r="F2056" s="18"/>
      <c r="G2056" s="18"/>
      <c r="H2056" s="18"/>
      <c r="I2056" s="18"/>
    </row>
    <row r="2057" spans="1:9" s="4" customFormat="1" ht="12.75">
      <c r="A2057" s="3"/>
      <c r="B2057" s="19"/>
      <c r="C2057" s="3"/>
      <c r="D2057" s="18"/>
      <c r="E2057" s="18"/>
      <c r="F2057" s="18"/>
      <c r="G2057" s="18"/>
      <c r="H2057" s="18"/>
      <c r="I2057" s="18"/>
    </row>
    <row r="2058" spans="1:9" s="4" customFormat="1" ht="12.75">
      <c r="A2058" s="3"/>
      <c r="B2058" s="19"/>
      <c r="C2058" s="3"/>
      <c r="D2058" s="18"/>
      <c r="E2058" s="18"/>
      <c r="F2058" s="18"/>
      <c r="G2058" s="18"/>
      <c r="H2058" s="18"/>
      <c r="I2058" s="18"/>
    </row>
    <row r="2059" spans="1:9" s="4" customFormat="1" ht="12.75">
      <c r="A2059" s="3"/>
      <c r="B2059" s="19"/>
      <c r="C2059" s="3"/>
      <c r="D2059" s="18"/>
      <c r="E2059" s="18"/>
      <c r="F2059" s="18"/>
      <c r="G2059" s="18"/>
      <c r="H2059" s="18"/>
      <c r="I2059" s="18"/>
    </row>
    <row r="2060" spans="1:9" s="4" customFormat="1" ht="12.75">
      <c r="A2060" s="3"/>
      <c r="B2060" s="19"/>
      <c r="C2060" s="3"/>
      <c r="D2060" s="18"/>
      <c r="E2060" s="18"/>
      <c r="F2060" s="18"/>
      <c r="G2060" s="18"/>
      <c r="H2060" s="18"/>
      <c r="I2060" s="18"/>
    </row>
    <row r="2061" spans="1:9" s="4" customFormat="1" ht="12.75">
      <c r="A2061" s="3"/>
      <c r="B2061" s="19"/>
      <c r="C2061" s="3"/>
      <c r="D2061" s="18"/>
      <c r="E2061" s="18"/>
      <c r="F2061" s="18"/>
      <c r="G2061" s="18"/>
      <c r="H2061" s="18"/>
      <c r="I2061" s="18"/>
    </row>
    <row r="2062" spans="1:9" s="4" customFormat="1" ht="12.75">
      <c r="A2062" s="3"/>
      <c r="B2062" s="19"/>
      <c r="C2062" s="3"/>
      <c r="D2062" s="18"/>
      <c r="E2062" s="18"/>
      <c r="F2062" s="18"/>
      <c r="G2062" s="18"/>
      <c r="H2062" s="18"/>
      <c r="I2062" s="18"/>
    </row>
    <row r="2063" spans="1:9" s="4" customFormat="1" ht="12.75">
      <c r="A2063" s="3"/>
      <c r="B2063" s="19"/>
      <c r="C2063" s="3"/>
      <c r="D2063" s="18"/>
      <c r="E2063" s="18"/>
      <c r="F2063" s="18"/>
      <c r="G2063" s="18"/>
      <c r="H2063" s="18"/>
      <c r="I2063" s="18"/>
    </row>
    <row r="2064" spans="1:9" s="4" customFormat="1" ht="12.75">
      <c r="A2064" s="3"/>
      <c r="B2064" s="19"/>
      <c r="C2064" s="3"/>
      <c r="D2064" s="18"/>
      <c r="E2064" s="18"/>
      <c r="F2064" s="18"/>
      <c r="G2064" s="18"/>
      <c r="H2064" s="18"/>
      <c r="I2064" s="18"/>
    </row>
    <row r="2065" spans="1:9" s="4" customFormat="1" ht="12.75">
      <c r="A2065" s="3"/>
      <c r="B2065" s="19"/>
      <c r="C2065" s="3"/>
      <c r="D2065" s="18"/>
      <c r="E2065" s="18"/>
      <c r="F2065" s="18"/>
      <c r="G2065" s="18"/>
      <c r="H2065" s="18"/>
      <c r="I2065" s="18"/>
    </row>
    <row r="2066" spans="1:9" s="4" customFormat="1" ht="12.75">
      <c r="A2066" s="3"/>
      <c r="B2066" s="19"/>
      <c r="C2066" s="3"/>
      <c r="D2066" s="18"/>
      <c r="E2066" s="18"/>
      <c r="F2066" s="18"/>
      <c r="G2066" s="18"/>
      <c r="H2066" s="18"/>
      <c r="I2066" s="18"/>
    </row>
    <row r="2067" spans="1:9" s="4" customFormat="1" ht="12.75">
      <c r="A2067" s="3"/>
      <c r="B2067" s="19"/>
      <c r="C2067" s="3"/>
      <c r="D2067" s="18"/>
      <c r="E2067" s="18"/>
      <c r="F2067" s="18"/>
      <c r="G2067" s="18"/>
      <c r="H2067" s="18"/>
      <c r="I2067" s="18"/>
    </row>
    <row r="2068" spans="1:9" s="4" customFormat="1" ht="12.75">
      <c r="A2068" s="3"/>
      <c r="B2068" s="19"/>
      <c r="C2068" s="3"/>
      <c r="D2068" s="18"/>
      <c r="E2068" s="18"/>
      <c r="F2068" s="18"/>
      <c r="G2068" s="18"/>
      <c r="H2068" s="18"/>
      <c r="I2068" s="18"/>
    </row>
    <row r="2069" spans="1:9" s="4" customFormat="1" ht="12.75">
      <c r="A2069" s="3"/>
      <c r="B2069" s="19"/>
      <c r="C2069" s="3"/>
      <c r="D2069" s="18"/>
      <c r="E2069" s="18"/>
      <c r="F2069" s="18"/>
      <c r="G2069" s="18"/>
      <c r="H2069" s="18"/>
      <c r="I2069" s="18"/>
    </row>
    <row r="2070" spans="1:9" s="4" customFormat="1" ht="12.75">
      <c r="A2070" s="3"/>
      <c r="B2070" s="19"/>
      <c r="C2070" s="3"/>
      <c r="D2070" s="18"/>
      <c r="E2070" s="18"/>
      <c r="F2070" s="18"/>
      <c r="G2070" s="18"/>
      <c r="H2070" s="18"/>
      <c r="I2070" s="18"/>
    </row>
    <row r="2071" spans="1:9" s="4" customFormat="1" ht="12.75">
      <c r="A2071" s="3"/>
      <c r="B2071" s="19"/>
      <c r="C2071" s="3"/>
      <c r="D2071" s="18"/>
      <c r="E2071" s="18"/>
      <c r="F2071" s="18"/>
      <c r="G2071" s="18"/>
      <c r="H2071" s="18"/>
      <c r="I2071" s="18"/>
    </row>
    <row r="2072" spans="1:9" s="4" customFormat="1" ht="12.75">
      <c r="A2072" s="3"/>
      <c r="B2072" s="19"/>
      <c r="C2072" s="3"/>
      <c r="D2072" s="18"/>
      <c r="E2072" s="18"/>
      <c r="F2072" s="18"/>
      <c r="G2072" s="18"/>
      <c r="H2072" s="18"/>
      <c r="I2072" s="18"/>
    </row>
    <row r="2073" spans="1:9" s="4" customFormat="1" ht="12.75">
      <c r="A2073" s="3"/>
      <c r="B2073" s="19"/>
      <c r="C2073" s="3"/>
      <c r="D2073" s="18"/>
      <c r="E2073" s="18"/>
      <c r="F2073" s="18"/>
      <c r="G2073" s="18"/>
      <c r="H2073" s="18"/>
      <c r="I2073" s="18"/>
    </row>
    <row r="2074" spans="1:9" s="4" customFormat="1" ht="12.75">
      <c r="A2074" s="3"/>
      <c r="B2074" s="19"/>
      <c r="C2074" s="3"/>
      <c r="D2074" s="18"/>
      <c r="E2074" s="18"/>
      <c r="F2074" s="18"/>
      <c r="G2074" s="18"/>
      <c r="H2074" s="18"/>
      <c r="I2074" s="18"/>
    </row>
    <row r="2075" spans="1:9" s="4" customFormat="1" ht="12.75">
      <c r="A2075" s="3"/>
      <c r="B2075" s="19"/>
      <c r="C2075" s="3"/>
      <c r="D2075" s="18"/>
      <c r="E2075" s="18"/>
      <c r="F2075" s="18"/>
      <c r="G2075" s="18"/>
      <c r="H2075" s="18"/>
      <c r="I2075" s="18"/>
    </row>
    <row r="2076" spans="1:9" s="4" customFormat="1" ht="12.75">
      <c r="A2076" s="3"/>
      <c r="B2076" s="19"/>
      <c r="C2076" s="3"/>
      <c r="D2076" s="18"/>
      <c r="E2076" s="18"/>
      <c r="F2076" s="18"/>
      <c r="G2076" s="18"/>
      <c r="H2076" s="18"/>
      <c r="I2076" s="18"/>
    </row>
    <row r="2077" spans="1:9" s="4" customFormat="1" ht="12.75">
      <c r="A2077" s="3"/>
      <c r="B2077" s="19"/>
      <c r="C2077" s="3"/>
      <c r="D2077" s="18"/>
      <c r="E2077" s="18"/>
      <c r="F2077" s="18"/>
      <c r="G2077" s="18"/>
      <c r="H2077" s="18"/>
      <c r="I2077" s="18"/>
    </row>
    <row r="2078" spans="1:9" s="4" customFormat="1" ht="12.75">
      <c r="A2078" s="3"/>
      <c r="B2078" s="19"/>
      <c r="C2078" s="3"/>
      <c r="D2078" s="18"/>
      <c r="E2078" s="18"/>
      <c r="F2078" s="18"/>
      <c r="G2078" s="18"/>
      <c r="H2078" s="18"/>
      <c r="I2078" s="18"/>
    </row>
    <row r="2079" spans="1:9" s="4" customFormat="1" ht="12.75">
      <c r="A2079" s="3"/>
      <c r="B2079" s="19"/>
      <c r="C2079" s="3"/>
      <c r="D2079" s="18"/>
      <c r="E2079" s="18"/>
      <c r="F2079" s="18"/>
      <c r="G2079" s="18"/>
      <c r="H2079" s="18"/>
      <c r="I2079" s="18"/>
    </row>
    <row r="2080" spans="1:9" s="4" customFormat="1" ht="12.75">
      <c r="A2080" s="3"/>
      <c r="B2080" s="19"/>
      <c r="C2080" s="3"/>
      <c r="D2080" s="18"/>
      <c r="E2080" s="18"/>
      <c r="F2080" s="18"/>
      <c r="G2080" s="18"/>
      <c r="H2080" s="18"/>
      <c r="I2080" s="18"/>
    </row>
    <row r="2081" spans="1:9" s="4" customFormat="1" ht="12.75">
      <c r="A2081" s="3"/>
      <c r="B2081" s="19"/>
      <c r="C2081" s="3"/>
      <c r="D2081" s="18"/>
      <c r="E2081" s="18"/>
      <c r="F2081" s="18"/>
      <c r="G2081" s="18"/>
      <c r="H2081" s="18"/>
      <c r="I2081" s="18"/>
    </row>
    <row r="2082" spans="1:9" s="4" customFormat="1" ht="12.75">
      <c r="A2082" s="3"/>
      <c r="B2082" s="19"/>
      <c r="C2082" s="3"/>
      <c r="D2082" s="18"/>
      <c r="E2082" s="18"/>
      <c r="F2082" s="18"/>
      <c r="G2082" s="18"/>
      <c r="H2082" s="18"/>
      <c r="I2082" s="18"/>
    </row>
    <row r="2083" spans="1:9" s="4" customFormat="1" ht="12.75">
      <c r="A2083" s="3"/>
      <c r="B2083" s="19"/>
      <c r="C2083" s="3"/>
      <c r="D2083" s="18"/>
      <c r="E2083" s="18"/>
      <c r="F2083" s="18"/>
      <c r="G2083" s="18"/>
      <c r="H2083" s="18"/>
      <c r="I2083" s="18"/>
    </row>
    <row r="2084" spans="1:9" s="4" customFormat="1" ht="12.75">
      <c r="A2084" s="3"/>
      <c r="B2084" s="19"/>
      <c r="C2084" s="3"/>
      <c r="D2084" s="18"/>
      <c r="E2084" s="18"/>
      <c r="F2084" s="18"/>
      <c r="G2084" s="18"/>
      <c r="H2084" s="18"/>
      <c r="I2084" s="18"/>
    </row>
    <row r="2085" spans="1:9" s="4" customFormat="1" ht="12.75">
      <c r="A2085" s="3"/>
      <c r="B2085" s="19"/>
      <c r="C2085" s="3"/>
      <c r="D2085" s="18"/>
      <c r="E2085" s="18"/>
      <c r="F2085" s="18"/>
      <c r="G2085" s="18"/>
      <c r="H2085" s="18"/>
      <c r="I2085" s="18"/>
    </row>
    <row r="2086" spans="1:9" s="4" customFormat="1" ht="12.75">
      <c r="A2086" s="3"/>
      <c r="B2086" s="19"/>
      <c r="C2086" s="3"/>
      <c r="D2086" s="18"/>
      <c r="E2086" s="18"/>
      <c r="F2086" s="18"/>
      <c r="G2086" s="18"/>
      <c r="H2086" s="18"/>
      <c r="I2086" s="18"/>
    </row>
    <row r="2087" spans="1:9" s="4" customFormat="1" ht="12.75">
      <c r="A2087" s="3"/>
      <c r="B2087" s="19"/>
      <c r="C2087" s="3"/>
      <c r="D2087" s="18"/>
      <c r="E2087" s="18"/>
      <c r="F2087" s="18"/>
      <c r="G2087" s="18"/>
      <c r="H2087" s="18"/>
      <c r="I2087" s="18"/>
    </row>
    <row r="2088" spans="1:9" s="4" customFormat="1" ht="12.75">
      <c r="A2088" s="3"/>
      <c r="B2088" s="19"/>
      <c r="C2088" s="3"/>
      <c r="D2088" s="18"/>
      <c r="E2088" s="18"/>
      <c r="F2088" s="18"/>
      <c r="G2088" s="18"/>
      <c r="H2088" s="18"/>
      <c r="I2088" s="18"/>
    </row>
    <row r="2089" spans="1:9" s="4" customFormat="1" ht="12.75">
      <c r="A2089" s="3"/>
      <c r="B2089" s="19"/>
      <c r="C2089" s="3"/>
      <c r="D2089" s="18"/>
      <c r="E2089" s="18"/>
      <c r="F2089" s="18"/>
      <c r="G2089" s="18"/>
      <c r="H2089" s="18"/>
      <c r="I2089" s="18"/>
    </row>
    <row r="2090" spans="1:9" s="4" customFormat="1" ht="12.75">
      <c r="A2090" s="3"/>
      <c r="B2090" s="19"/>
      <c r="C2090" s="3"/>
      <c r="D2090" s="18"/>
      <c r="E2090" s="18"/>
      <c r="F2090" s="18"/>
      <c r="G2090" s="18"/>
      <c r="H2090" s="18"/>
      <c r="I2090" s="18"/>
    </row>
    <row r="2091" spans="1:9" s="4" customFormat="1" ht="12.75">
      <c r="A2091" s="3"/>
      <c r="B2091" s="19"/>
      <c r="C2091" s="3"/>
      <c r="D2091" s="18"/>
      <c r="E2091" s="18"/>
      <c r="F2091" s="18"/>
      <c r="G2091" s="18"/>
      <c r="H2091" s="18"/>
      <c r="I2091" s="18"/>
    </row>
    <row r="2092" spans="1:9" s="4" customFormat="1" ht="12.75">
      <c r="A2092" s="3"/>
      <c r="B2092" s="19"/>
      <c r="C2092" s="3"/>
      <c r="D2092" s="18"/>
      <c r="E2092" s="18"/>
      <c r="F2092" s="18"/>
      <c r="G2092" s="18"/>
      <c r="H2092" s="18"/>
      <c r="I2092" s="18"/>
    </row>
    <row r="2093" spans="1:9" s="4" customFormat="1" ht="12.75">
      <c r="A2093" s="3"/>
      <c r="B2093" s="19"/>
      <c r="C2093" s="3"/>
      <c r="D2093" s="18"/>
      <c r="E2093" s="18"/>
      <c r="F2093" s="18"/>
      <c r="G2093" s="18"/>
      <c r="H2093" s="18"/>
      <c r="I2093" s="18"/>
    </row>
    <row r="2094" spans="1:9" s="4" customFormat="1" ht="12.75">
      <c r="A2094" s="3"/>
      <c r="B2094" s="19"/>
      <c r="C2094" s="3"/>
      <c r="D2094" s="18"/>
      <c r="E2094" s="18"/>
      <c r="F2094" s="18"/>
      <c r="G2094" s="18"/>
      <c r="H2094" s="18"/>
      <c r="I2094" s="18"/>
    </row>
    <row r="2095" spans="1:9" s="4" customFormat="1" ht="12.75">
      <c r="A2095" s="3"/>
      <c r="B2095" s="19"/>
      <c r="C2095" s="3"/>
      <c r="D2095" s="18"/>
      <c r="E2095" s="18"/>
      <c r="F2095" s="18"/>
      <c r="G2095" s="18"/>
      <c r="H2095" s="18"/>
      <c r="I2095" s="18"/>
    </row>
    <row r="2096" spans="1:9" s="4" customFormat="1" ht="12.75">
      <c r="A2096" s="3"/>
      <c r="B2096" s="19"/>
      <c r="C2096" s="3"/>
      <c r="D2096" s="18"/>
      <c r="E2096" s="18"/>
      <c r="F2096" s="18"/>
      <c r="G2096" s="18"/>
      <c r="H2096" s="18"/>
      <c r="I2096" s="18"/>
    </row>
    <row r="2097" spans="1:9" s="4" customFormat="1" ht="12.75">
      <c r="A2097" s="3"/>
      <c r="B2097" s="19"/>
      <c r="C2097" s="3"/>
      <c r="D2097" s="18"/>
      <c r="E2097" s="18"/>
      <c r="F2097" s="18"/>
      <c r="G2097" s="18"/>
      <c r="H2097" s="18"/>
      <c r="I2097" s="18"/>
    </row>
    <row r="2098" spans="1:9" s="4" customFormat="1" ht="12.75">
      <c r="A2098" s="3"/>
      <c r="B2098" s="19"/>
      <c r="C2098" s="3"/>
      <c r="D2098" s="18"/>
      <c r="E2098" s="18"/>
      <c r="F2098" s="18"/>
      <c r="G2098" s="18"/>
      <c r="H2098" s="18"/>
      <c r="I2098" s="18"/>
    </row>
    <row r="2099" spans="1:9" s="4" customFormat="1" ht="12.75">
      <c r="A2099" s="3"/>
      <c r="B2099" s="19"/>
      <c r="C2099" s="3"/>
      <c r="D2099" s="18"/>
      <c r="E2099" s="18"/>
      <c r="F2099" s="18"/>
      <c r="G2099" s="18"/>
      <c r="H2099" s="18"/>
      <c r="I2099" s="18"/>
    </row>
    <row r="2100" spans="1:9" s="4" customFormat="1" ht="12.75">
      <c r="A2100" s="3"/>
      <c r="B2100" s="19"/>
      <c r="C2100" s="3"/>
      <c r="D2100" s="18"/>
      <c r="E2100" s="18"/>
      <c r="F2100" s="18"/>
      <c r="G2100" s="18"/>
      <c r="H2100" s="18"/>
      <c r="I2100" s="18"/>
    </row>
    <row r="2101" spans="1:9" s="4" customFormat="1" ht="12.75">
      <c r="A2101" s="3"/>
      <c r="B2101" s="19"/>
      <c r="C2101" s="3"/>
      <c r="D2101" s="18"/>
      <c r="E2101" s="18"/>
      <c r="F2101" s="18"/>
      <c r="G2101" s="18"/>
      <c r="H2101" s="18"/>
      <c r="I2101" s="18"/>
    </row>
    <row r="2102" spans="1:9" s="4" customFormat="1" ht="12.75">
      <c r="A2102" s="3"/>
      <c r="B2102" s="19"/>
      <c r="C2102" s="3"/>
      <c r="D2102" s="18"/>
      <c r="E2102" s="18"/>
      <c r="F2102" s="18"/>
      <c r="G2102" s="18"/>
      <c r="H2102" s="18"/>
      <c r="I2102" s="18"/>
    </row>
    <row r="2103" spans="1:9" s="4" customFormat="1" ht="12.75">
      <c r="A2103" s="3"/>
      <c r="B2103" s="19"/>
      <c r="C2103" s="3"/>
      <c r="D2103" s="18"/>
      <c r="E2103" s="18"/>
      <c r="F2103" s="18"/>
      <c r="G2103" s="18"/>
      <c r="H2103" s="18"/>
      <c r="I2103" s="18"/>
    </row>
    <row r="2104" spans="1:9" s="4" customFormat="1" ht="12.75">
      <c r="A2104" s="3"/>
      <c r="B2104" s="19"/>
      <c r="C2104" s="3"/>
      <c r="D2104" s="18"/>
      <c r="E2104" s="18"/>
      <c r="F2104" s="18"/>
      <c r="G2104" s="18"/>
      <c r="H2104" s="18"/>
      <c r="I2104" s="18"/>
    </row>
    <row r="2105" spans="1:9" s="4" customFormat="1" ht="12.75">
      <c r="A2105" s="3"/>
      <c r="B2105" s="19"/>
      <c r="C2105" s="3"/>
      <c r="D2105" s="18"/>
      <c r="E2105" s="18"/>
      <c r="F2105" s="18"/>
      <c r="G2105" s="18"/>
      <c r="H2105" s="18"/>
      <c r="I2105" s="18"/>
    </row>
    <row r="2106" spans="1:9" s="4" customFormat="1" ht="12.75">
      <c r="A2106" s="3"/>
      <c r="B2106" s="19"/>
      <c r="C2106" s="3"/>
      <c r="D2106" s="18"/>
      <c r="E2106" s="18"/>
      <c r="F2106" s="18"/>
      <c r="G2106" s="18"/>
      <c r="H2106" s="18"/>
      <c r="I2106" s="18"/>
    </row>
    <row r="2107" spans="1:9" s="4" customFormat="1" ht="12.75">
      <c r="A2107" s="3"/>
      <c r="B2107" s="19"/>
      <c r="C2107" s="3"/>
      <c r="D2107" s="18"/>
      <c r="E2107" s="18"/>
      <c r="F2107" s="18"/>
      <c r="G2107" s="18"/>
      <c r="H2107" s="18"/>
      <c r="I2107" s="18"/>
    </row>
    <row r="2108" spans="1:9" s="4" customFormat="1" ht="12.75">
      <c r="A2108" s="3"/>
      <c r="B2108" s="19"/>
      <c r="C2108" s="3"/>
      <c r="D2108" s="18"/>
      <c r="E2108" s="18"/>
      <c r="F2108" s="18"/>
      <c r="G2108" s="18"/>
      <c r="H2108" s="18"/>
      <c r="I2108" s="18"/>
    </row>
    <row r="2109" spans="1:9" s="4" customFormat="1" ht="12.75">
      <c r="A2109" s="3"/>
      <c r="B2109" s="19"/>
      <c r="C2109" s="3"/>
      <c r="D2109" s="18"/>
      <c r="E2109" s="18"/>
      <c r="F2109" s="18"/>
      <c r="G2109" s="18"/>
      <c r="H2109" s="18"/>
      <c r="I2109" s="18"/>
    </row>
    <row r="2110" spans="1:9" s="4" customFormat="1" ht="12.75">
      <c r="A2110" s="3"/>
      <c r="B2110" s="19"/>
      <c r="C2110" s="3"/>
      <c r="D2110" s="18"/>
      <c r="E2110" s="18"/>
      <c r="F2110" s="18"/>
      <c r="G2110" s="18"/>
      <c r="H2110" s="18"/>
      <c r="I2110" s="18"/>
    </row>
    <row r="2111" spans="1:9" s="4" customFormat="1" ht="12.75">
      <c r="A2111" s="3"/>
      <c r="B2111" s="19"/>
      <c r="C2111" s="3"/>
      <c r="D2111" s="18"/>
      <c r="E2111" s="18"/>
      <c r="F2111" s="18"/>
      <c r="G2111" s="18"/>
      <c r="H2111" s="18"/>
      <c r="I2111" s="18"/>
    </row>
    <row r="2112" spans="1:9" s="4" customFormat="1" ht="12.75">
      <c r="A2112" s="3"/>
      <c r="B2112" s="19"/>
      <c r="C2112" s="3"/>
      <c r="D2112" s="18"/>
      <c r="E2112" s="18"/>
      <c r="F2112" s="18"/>
      <c r="G2112" s="18"/>
      <c r="H2112" s="18"/>
      <c r="I2112" s="18"/>
    </row>
    <row r="2113" spans="1:9" s="4" customFormat="1" ht="12.75">
      <c r="A2113" s="3"/>
      <c r="B2113" s="19"/>
      <c r="C2113" s="3"/>
      <c r="D2113" s="18"/>
      <c r="E2113" s="18"/>
      <c r="F2113" s="18"/>
      <c r="G2113" s="18"/>
      <c r="H2113" s="18"/>
      <c r="I2113" s="18"/>
    </row>
    <row r="2114" spans="1:9" s="4" customFormat="1" ht="12.75">
      <c r="A2114" s="3"/>
      <c r="B2114" s="19"/>
      <c r="C2114" s="3"/>
      <c r="D2114" s="18"/>
      <c r="E2114" s="18"/>
      <c r="F2114" s="18"/>
      <c r="G2114" s="18"/>
      <c r="H2114" s="18"/>
      <c r="I2114" s="18"/>
    </row>
    <row r="2115" spans="1:9" s="4" customFormat="1" ht="12.75">
      <c r="A2115" s="3"/>
      <c r="B2115" s="19"/>
      <c r="C2115" s="3"/>
      <c r="D2115" s="18"/>
      <c r="E2115" s="18"/>
      <c r="F2115" s="18"/>
      <c r="G2115" s="18"/>
      <c r="H2115" s="18"/>
      <c r="I2115" s="18"/>
    </row>
    <row r="2116" spans="1:9" s="4" customFormat="1" ht="12.75">
      <c r="A2116" s="3"/>
      <c r="B2116" s="19"/>
      <c r="C2116" s="3"/>
      <c r="D2116" s="18"/>
      <c r="E2116" s="18"/>
      <c r="F2116" s="18"/>
      <c r="G2116" s="18"/>
      <c r="H2116" s="18"/>
      <c r="I2116" s="18"/>
    </row>
    <row r="2117" spans="1:9" s="4" customFormat="1" ht="12.75">
      <c r="A2117" s="3"/>
      <c r="B2117" s="19"/>
      <c r="C2117" s="3"/>
      <c r="D2117" s="18"/>
      <c r="E2117" s="18"/>
      <c r="F2117" s="18"/>
      <c r="G2117" s="18"/>
      <c r="H2117" s="18"/>
      <c r="I2117" s="18"/>
    </row>
    <row r="2118" spans="1:9" s="4" customFormat="1" ht="12.75">
      <c r="A2118" s="3"/>
      <c r="B2118" s="19"/>
      <c r="C2118" s="3"/>
      <c r="D2118" s="18"/>
      <c r="E2118" s="18"/>
      <c r="F2118" s="18"/>
      <c r="G2118" s="18"/>
      <c r="H2118" s="18"/>
      <c r="I2118" s="18"/>
    </row>
    <row r="2119" spans="1:9" s="4" customFormat="1" ht="12.75">
      <c r="A2119" s="3"/>
      <c r="B2119" s="19"/>
      <c r="C2119" s="3"/>
      <c r="D2119" s="18"/>
      <c r="E2119" s="18"/>
      <c r="F2119" s="18"/>
      <c r="G2119" s="18"/>
      <c r="H2119" s="18"/>
      <c r="I2119" s="18"/>
    </row>
    <row r="2120" spans="1:9" s="4" customFormat="1" ht="12.75">
      <c r="A2120" s="3"/>
      <c r="B2120" s="19"/>
      <c r="C2120" s="3"/>
      <c r="D2120" s="18"/>
      <c r="E2120" s="18"/>
      <c r="F2120" s="18"/>
      <c r="G2120" s="18"/>
      <c r="H2120" s="18"/>
      <c r="I2120" s="18"/>
    </row>
    <row r="2121" spans="1:9" s="4" customFormat="1" ht="12.75">
      <c r="A2121" s="3"/>
      <c r="B2121" s="19"/>
      <c r="C2121" s="3"/>
      <c r="D2121" s="18"/>
      <c r="E2121" s="18"/>
      <c r="F2121" s="18"/>
      <c r="G2121" s="18"/>
      <c r="H2121" s="18"/>
      <c r="I2121" s="18"/>
    </row>
    <row r="2122" spans="1:9" s="4" customFormat="1" ht="12.75">
      <c r="A2122" s="3"/>
      <c r="B2122" s="19"/>
      <c r="C2122" s="3"/>
      <c r="D2122" s="18"/>
      <c r="E2122" s="18"/>
      <c r="F2122" s="18"/>
      <c r="G2122" s="18"/>
      <c r="H2122" s="18"/>
      <c r="I2122" s="18"/>
    </row>
    <row r="2123" spans="1:9" s="4" customFormat="1" ht="12.75">
      <c r="A2123" s="3"/>
      <c r="B2123" s="19"/>
      <c r="C2123" s="3"/>
      <c r="D2123" s="18"/>
      <c r="E2123" s="18"/>
      <c r="F2123" s="18"/>
      <c r="G2123" s="18"/>
      <c r="H2123" s="18"/>
      <c r="I2123" s="18"/>
    </row>
    <row r="2124" spans="1:9" s="4" customFormat="1" ht="12.75">
      <c r="A2124" s="3"/>
      <c r="B2124" s="19"/>
      <c r="C2124" s="3"/>
      <c r="D2124" s="18"/>
      <c r="E2124" s="18"/>
      <c r="F2124" s="18"/>
      <c r="G2124" s="18"/>
      <c r="H2124" s="18"/>
      <c r="I2124" s="18"/>
    </row>
    <row r="2125" spans="1:9" s="4" customFormat="1" ht="12.75">
      <c r="A2125" s="3"/>
      <c r="B2125" s="19"/>
      <c r="C2125" s="3"/>
      <c r="D2125" s="18"/>
      <c r="E2125" s="18"/>
      <c r="F2125" s="18"/>
      <c r="G2125" s="18"/>
      <c r="H2125" s="18"/>
      <c r="I2125" s="18"/>
    </row>
    <row r="2126" spans="1:9" s="4" customFormat="1" ht="12.75">
      <c r="A2126" s="3"/>
      <c r="B2126" s="19"/>
      <c r="C2126" s="3"/>
      <c r="D2126" s="18"/>
      <c r="E2126" s="18"/>
      <c r="F2126" s="18"/>
      <c r="G2126" s="18"/>
      <c r="H2126" s="18"/>
      <c r="I2126" s="18"/>
    </row>
    <row r="2127" spans="1:9" s="4" customFormat="1" ht="12.75">
      <c r="A2127" s="3"/>
      <c r="B2127" s="19"/>
      <c r="C2127" s="3"/>
      <c r="D2127" s="18"/>
      <c r="E2127" s="18"/>
      <c r="F2127" s="18"/>
      <c r="G2127" s="18"/>
      <c r="H2127" s="18"/>
      <c r="I2127" s="18"/>
    </row>
    <row r="2128" spans="1:9" s="4" customFormat="1" ht="12.75">
      <c r="A2128" s="3"/>
      <c r="B2128" s="19"/>
      <c r="C2128" s="3"/>
      <c r="D2128" s="18"/>
      <c r="E2128" s="18"/>
      <c r="F2128" s="18"/>
      <c r="G2128" s="18"/>
      <c r="H2128" s="18"/>
      <c r="I2128" s="18"/>
    </row>
    <row r="2129" spans="1:9" s="4" customFormat="1" ht="12.75">
      <c r="A2129" s="3"/>
      <c r="B2129" s="19"/>
      <c r="C2129" s="3"/>
      <c r="D2129" s="18"/>
      <c r="E2129" s="18"/>
      <c r="F2129" s="18"/>
      <c r="G2129" s="18"/>
      <c r="H2129" s="18"/>
      <c r="I2129" s="18"/>
    </row>
    <row r="2130" spans="1:9" s="4" customFormat="1" ht="12.75">
      <c r="A2130" s="3"/>
      <c r="B2130" s="19"/>
      <c r="C2130" s="3"/>
      <c r="D2130" s="18"/>
      <c r="E2130" s="18"/>
      <c r="F2130" s="18"/>
      <c r="G2130" s="18"/>
      <c r="H2130" s="18"/>
      <c r="I2130" s="18"/>
    </row>
    <row r="2131" spans="1:9" s="4" customFormat="1" ht="12.75">
      <c r="A2131" s="3"/>
      <c r="B2131" s="19"/>
      <c r="C2131" s="3"/>
      <c r="D2131" s="18"/>
      <c r="E2131" s="18"/>
      <c r="F2131" s="18"/>
      <c r="G2131" s="18"/>
      <c r="H2131" s="18"/>
      <c r="I2131" s="18"/>
    </row>
    <row r="2132" spans="1:9" s="4" customFormat="1" ht="12.75">
      <c r="A2132" s="3"/>
      <c r="B2132" s="19"/>
      <c r="C2132" s="3"/>
      <c r="D2132" s="18"/>
      <c r="E2132" s="18"/>
      <c r="F2132" s="18"/>
      <c r="G2132" s="18"/>
      <c r="H2132" s="18"/>
      <c r="I2132" s="18"/>
    </row>
    <row r="2133" spans="1:9" s="4" customFormat="1" ht="12.75">
      <c r="A2133" s="3"/>
      <c r="B2133" s="19"/>
      <c r="C2133" s="3"/>
      <c r="D2133" s="18"/>
      <c r="E2133" s="18"/>
      <c r="F2133" s="18"/>
      <c r="G2133" s="18"/>
      <c r="H2133" s="18"/>
      <c r="I2133" s="18"/>
    </row>
    <row r="2134" spans="1:9" s="4" customFormat="1" ht="12.75">
      <c r="A2134" s="3"/>
      <c r="B2134" s="19"/>
      <c r="C2134" s="3"/>
      <c r="D2134" s="18"/>
      <c r="E2134" s="18"/>
      <c r="F2134" s="18"/>
      <c r="G2134" s="18"/>
      <c r="H2134" s="18"/>
      <c r="I2134" s="18"/>
    </row>
    <row r="2135" spans="1:9" s="4" customFormat="1" ht="12.75">
      <c r="A2135" s="3"/>
      <c r="B2135" s="19"/>
      <c r="C2135" s="3"/>
      <c r="D2135" s="18"/>
      <c r="E2135" s="18"/>
      <c r="F2135" s="18"/>
      <c r="G2135" s="18"/>
      <c r="H2135" s="18"/>
      <c r="I2135" s="18"/>
    </row>
    <row r="2136" spans="1:9" s="4" customFormat="1" ht="12.75">
      <c r="A2136" s="3"/>
      <c r="B2136" s="19"/>
      <c r="C2136" s="3"/>
      <c r="D2136" s="18"/>
      <c r="E2136" s="18"/>
      <c r="F2136" s="18"/>
      <c r="G2136" s="18"/>
      <c r="H2136" s="18"/>
      <c r="I2136" s="18"/>
    </row>
    <row r="2137" spans="1:9" s="4" customFormat="1" ht="12.75">
      <c r="A2137" s="3"/>
      <c r="B2137" s="19"/>
      <c r="C2137" s="3"/>
      <c r="D2137" s="18"/>
      <c r="E2137" s="18"/>
      <c r="F2137" s="18"/>
      <c r="G2137" s="18"/>
      <c r="H2137" s="18"/>
      <c r="I2137" s="18"/>
    </row>
    <row r="2138" spans="1:9" s="4" customFormat="1" ht="12.75">
      <c r="A2138" s="3"/>
      <c r="B2138" s="19"/>
      <c r="C2138" s="3"/>
      <c r="D2138" s="18"/>
      <c r="E2138" s="18"/>
      <c r="F2138" s="18"/>
      <c r="G2138" s="18"/>
      <c r="H2138" s="18"/>
      <c r="I2138" s="18"/>
    </row>
    <row r="2139" spans="1:9" s="4" customFormat="1" ht="12.75">
      <c r="A2139" s="3"/>
      <c r="B2139" s="19"/>
      <c r="C2139" s="3"/>
      <c r="D2139" s="18"/>
      <c r="E2139" s="18"/>
      <c r="F2139" s="18"/>
      <c r="G2139" s="18"/>
      <c r="H2139" s="18"/>
      <c r="I2139" s="18"/>
    </row>
    <row r="2140" spans="1:9" s="4" customFormat="1" ht="12.75">
      <c r="A2140" s="3"/>
      <c r="B2140" s="19"/>
      <c r="C2140" s="3"/>
      <c r="D2140" s="18"/>
      <c r="E2140" s="18"/>
      <c r="F2140" s="18"/>
      <c r="G2140" s="18"/>
      <c r="H2140" s="18"/>
      <c r="I2140" s="18"/>
    </row>
    <row r="2141" spans="1:9" s="4" customFormat="1" ht="12.75">
      <c r="A2141" s="3"/>
      <c r="B2141" s="19"/>
      <c r="C2141" s="3"/>
      <c r="D2141" s="18"/>
      <c r="E2141" s="18"/>
      <c r="F2141" s="18"/>
      <c r="G2141" s="18"/>
      <c r="H2141" s="18"/>
      <c r="I2141" s="18"/>
    </row>
    <row r="2142" spans="1:9" s="4" customFormat="1" ht="12.75">
      <c r="A2142" s="3"/>
      <c r="B2142" s="19"/>
      <c r="C2142" s="3"/>
      <c r="D2142" s="18"/>
      <c r="E2142" s="18"/>
      <c r="F2142" s="18"/>
      <c r="G2142" s="18"/>
      <c r="H2142" s="18"/>
      <c r="I2142" s="18"/>
    </row>
    <row r="2143" spans="1:9" s="4" customFormat="1" ht="12.75">
      <c r="A2143" s="3"/>
      <c r="B2143" s="19"/>
      <c r="C2143" s="3"/>
      <c r="D2143" s="18"/>
      <c r="E2143" s="18"/>
      <c r="F2143" s="18"/>
      <c r="G2143" s="18"/>
      <c r="H2143" s="18"/>
      <c r="I2143" s="18"/>
    </row>
    <row r="2144" spans="1:9" s="4" customFormat="1" ht="12.75">
      <c r="A2144" s="3"/>
      <c r="B2144" s="19"/>
      <c r="C2144" s="3"/>
      <c r="D2144" s="18"/>
      <c r="E2144" s="18"/>
      <c r="F2144" s="18"/>
      <c r="G2144" s="18"/>
      <c r="H2144" s="18"/>
      <c r="I2144" s="18"/>
    </row>
    <row r="2145" spans="1:9" s="4" customFormat="1" ht="12.75">
      <c r="A2145" s="3"/>
      <c r="B2145" s="19"/>
      <c r="C2145" s="3"/>
      <c r="D2145" s="18"/>
      <c r="E2145" s="18"/>
      <c r="F2145" s="18"/>
      <c r="G2145" s="18"/>
      <c r="H2145" s="18"/>
      <c r="I2145" s="18"/>
    </row>
    <row r="2146" spans="1:9" s="4" customFormat="1" ht="12.75">
      <c r="A2146" s="3"/>
      <c r="B2146" s="19"/>
      <c r="C2146" s="3"/>
      <c r="D2146" s="18"/>
      <c r="E2146" s="18"/>
      <c r="F2146" s="18"/>
      <c r="G2146" s="18"/>
      <c r="H2146" s="18"/>
      <c r="I2146" s="18"/>
    </row>
    <row r="2147" spans="1:9" s="4" customFormat="1" ht="12.75">
      <c r="A2147" s="3"/>
      <c r="B2147" s="19"/>
      <c r="C2147" s="3"/>
      <c r="D2147" s="18"/>
      <c r="E2147" s="18"/>
      <c r="F2147" s="18"/>
      <c r="G2147" s="18"/>
      <c r="H2147" s="18"/>
      <c r="I2147" s="18"/>
    </row>
    <row r="2148" spans="1:9" s="4" customFormat="1" ht="12.75">
      <c r="A2148" s="3"/>
      <c r="B2148" s="19"/>
      <c r="C2148" s="3"/>
      <c r="D2148" s="18"/>
      <c r="E2148" s="18"/>
      <c r="F2148" s="18"/>
      <c r="G2148" s="18"/>
      <c r="H2148" s="18"/>
      <c r="I2148" s="18"/>
    </row>
    <row r="2149" spans="1:9" s="4" customFormat="1" ht="12.75">
      <c r="A2149" s="3"/>
      <c r="B2149" s="19"/>
      <c r="C2149" s="3"/>
      <c r="D2149" s="18"/>
      <c r="E2149" s="18"/>
      <c r="F2149" s="18"/>
      <c r="G2149" s="18"/>
      <c r="H2149" s="18"/>
      <c r="I2149" s="18"/>
    </row>
    <row r="2150" spans="1:9" s="4" customFormat="1" ht="12.75">
      <c r="A2150" s="3"/>
      <c r="B2150" s="19"/>
      <c r="C2150" s="3"/>
      <c r="D2150" s="18"/>
      <c r="E2150" s="18"/>
      <c r="F2150" s="18"/>
      <c r="G2150" s="18"/>
      <c r="H2150" s="18"/>
      <c r="I2150" s="18"/>
    </row>
    <row r="2151" spans="1:9" s="4" customFormat="1" ht="12.75">
      <c r="A2151" s="3"/>
      <c r="B2151" s="19"/>
      <c r="C2151" s="3"/>
      <c r="D2151" s="18"/>
      <c r="E2151" s="18"/>
      <c r="F2151" s="18"/>
      <c r="G2151" s="18"/>
      <c r="H2151" s="18"/>
      <c r="I2151" s="18"/>
    </row>
    <row r="2152" spans="1:9" s="4" customFormat="1" ht="12.75">
      <c r="A2152" s="3"/>
      <c r="B2152" s="19"/>
      <c r="C2152" s="3"/>
      <c r="D2152" s="18"/>
      <c r="E2152" s="18"/>
      <c r="F2152" s="18"/>
      <c r="G2152" s="18"/>
      <c r="H2152" s="18"/>
      <c r="I2152" s="18"/>
    </row>
    <row r="2153" spans="1:9" s="4" customFormat="1" ht="12.75">
      <c r="A2153" s="3"/>
      <c r="B2153" s="19"/>
      <c r="C2153" s="3"/>
      <c r="D2153" s="18"/>
      <c r="E2153" s="18"/>
      <c r="F2153" s="18"/>
      <c r="G2153" s="18"/>
      <c r="H2153" s="18"/>
      <c r="I2153" s="18"/>
    </row>
    <row r="2154" spans="1:9" s="4" customFormat="1" ht="12.75">
      <c r="A2154" s="3"/>
      <c r="B2154" s="19"/>
      <c r="C2154" s="3"/>
      <c r="D2154" s="18"/>
      <c r="E2154" s="18"/>
      <c r="F2154" s="18"/>
      <c r="G2154" s="18"/>
      <c r="H2154" s="18"/>
      <c r="I2154" s="18"/>
    </row>
    <row r="2155" spans="1:9" s="4" customFormat="1" ht="12.75">
      <c r="A2155" s="3"/>
      <c r="B2155" s="19"/>
      <c r="C2155" s="3"/>
      <c r="D2155" s="18"/>
      <c r="E2155" s="18"/>
      <c r="F2155" s="18"/>
      <c r="G2155" s="18"/>
      <c r="H2155" s="18"/>
      <c r="I2155" s="18"/>
    </row>
    <row r="2156" spans="1:9" s="4" customFormat="1" ht="12.75">
      <c r="A2156" s="3"/>
      <c r="B2156" s="19"/>
      <c r="C2156" s="3"/>
      <c r="D2156" s="18"/>
      <c r="E2156" s="18"/>
      <c r="F2156" s="18"/>
      <c r="G2156" s="18"/>
      <c r="H2156" s="18"/>
      <c r="I2156" s="18"/>
    </row>
    <row r="2157" spans="1:9" s="4" customFormat="1" ht="12.75">
      <c r="A2157" s="3"/>
      <c r="B2157" s="19"/>
      <c r="C2157" s="3"/>
      <c r="D2157" s="18"/>
      <c r="E2157" s="18"/>
      <c r="F2157" s="18"/>
      <c r="G2157" s="18"/>
      <c r="H2157" s="18"/>
      <c r="I2157" s="18"/>
    </row>
    <row r="2158" spans="1:9" s="4" customFormat="1" ht="12.75">
      <c r="A2158" s="3"/>
      <c r="B2158" s="19"/>
      <c r="C2158" s="3"/>
      <c r="D2158" s="18"/>
      <c r="E2158" s="18"/>
      <c r="F2158" s="18"/>
      <c r="G2158" s="18"/>
      <c r="H2158" s="18"/>
      <c r="I2158" s="18"/>
    </row>
    <row r="2159" spans="1:9" s="4" customFormat="1" ht="12.75">
      <c r="A2159" s="3"/>
      <c r="B2159" s="19"/>
      <c r="C2159" s="3"/>
      <c r="D2159" s="18"/>
      <c r="E2159" s="18"/>
      <c r="F2159" s="18"/>
      <c r="G2159" s="18"/>
      <c r="H2159" s="18"/>
      <c r="I2159" s="18"/>
    </row>
    <row r="2160" spans="1:9" s="4" customFormat="1" ht="12.75">
      <c r="A2160" s="3"/>
      <c r="B2160" s="19"/>
      <c r="C2160" s="3"/>
      <c r="D2160" s="18"/>
      <c r="E2160" s="18"/>
      <c r="F2160" s="18"/>
      <c r="G2160" s="18"/>
      <c r="H2160" s="18"/>
      <c r="I2160" s="18"/>
    </row>
    <row r="2161" spans="1:9" s="4" customFormat="1" ht="12.75">
      <c r="A2161" s="3"/>
      <c r="B2161" s="19"/>
      <c r="C2161" s="3"/>
      <c r="D2161" s="18"/>
      <c r="E2161" s="18"/>
      <c r="F2161" s="18"/>
      <c r="G2161" s="18"/>
      <c r="H2161" s="18"/>
      <c r="I2161" s="18"/>
    </row>
    <row r="2162" spans="1:9" s="4" customFormat="1" ht="12.75">
      <c r="A2162" s="3"/>
      <c r="B2162" s="19"/>
      <c r="C2162" s="3"/>
      <c r="D2162" s="18"/>
      <c r="E2162" s="18"/>
      <c r="F2162" s="18"/>
      <c r="G2162" s="18"/>
      <c r="H2162" s="18"/>
      <c r="I2162" s="18"/>
    </row>
    <row r="2163" spans="1:9" s="4" customFormat="1" ht="12.75">
      <c r="A2163" s="3"/>
      <c r="B2163" s="19"/>
      <c r="C2163" s="3"/>
      <c r="D2163" s="18"/>
      <c r="E2163" s="18"/>
      <c r="F2163" s="18"/>
      <c r="G2163" s="18"/>
      <c r="H2163" s="18"/>
      <c r="I2163" s="18"/>
    </row>
    <row r="2164" spans="1:9" s="4" customFormat="1" ht="12.75">
      <c r="A2164" s="3"/>
      <c r="B2164" s="19"/>
      <c r="C2164" s="3"/>
      <c r="D2164" s="18"/>
      <c r="E2164" s="18"/>
      <c r="F2164" s="18"/>
      <c r="G2164" s="18"/>
      <c r="H2164" s="18"/>
      <c r="I2164" s="18"/>
    </row>
    <row r="2165" spans="1:9" s="4" customFormat="1" ht="12.75">
      <c r="A2165" s="3"/>
      <c r="B2165" s="19"/>
      <c r="C2165" s="3"/>
      <c r="D2165" s="18"/>
      <c r="E2165" s="18"/>
      <c r="F2165" s="18"/>
      <c r="G2165" s="18"/>
      <c r="H2165" s="18"/>
      <c r="I2165" s="18"/>
    </row>
    <row r="2166" spans="1:9" s="4" customFormat="1" ht="12.75">
      <c r="A2166" s="3"/>
      <c r="B2166" s="19"/>
      <c r="C2166" s="3"/>
      <c r="D2166" s="18"/>
      <c r="E2166" s="18"/>
      <c r="F2166" s="18"/>
      <c r="G2166" s="18"/>
      <c r="H2166" s="18"/>
      <c r="I2166" s="18"/>
    </row>
    <row r="2167" spans="1:9" s="4" customFormat="1" ht="12.75">
      <c r="A2167" s="3"/>
      <c r="B2167" s="19"/>
      <c r="C2167" s="3"/>
      <c r="D2167" s="18"/>
      <c r="E2167" s="18"/>
      <c r="F2167" s="18"/>
      <c r="G2167" s="18"/>
      <c r="H2167" s="18"/>
      <c r="I2167" s="18"/>
    </row>
    <row r="2168" spans="1:9" s="4" customFormat="1" ht="12.75">
      <c r="A2168" s="3"/>
      <c r="B2168" s="19"/>
      <c r="C2168" s="3"/>
      <c r="D2168" s="18"/>
      <c r="E2168" s="18"/>
      <c r="F2168" s="18"/>
      <c r="G2168" s="18"/>
      <c r="H2168" s="18"/>
      <c r="I2168" s="18"/>
    </row>
    <row r="2169" spans="1:9" s="4" customFormat="1" ht="12.75">
      <c r="A2169" s="3"/>
      <c r="B2169" s="19"/>
      <c r="C2169" s="3"/>
      <c r="D2169" s="18"/>
      <c r="E2169" s="18"/>
      <c r="F2169" s="18"/>
      <c r="G2169" s="18"/>
      <c r="H2169" s="18"/>
      <c r="I2169" s="18"/>
    </row>
    <row r="2170" spans="1:9" s="4" customFormat="1" ht="12.75">
      <c r="A2170" s="3"/>
      <c r="B2170" s="19"/>
      <c r="C2170" s="3"/>
      <c r="D2170" s="18"/>
      <c r="E2170" s="18"/>
      <c r="F2170" s="18"/>
      <c r="G2170" s="18"/>
      <c r="H2170" s="18"/>
      <c r="I2170" s="18"/>
    </row>
    <row r="2171" spans="1:9" s="4" customFormat="1" ht="12.75">
      <c r="A2171" s="3"/>
      <c r="B2171" s="19"/>
      <c r="C2171" s="3"/>
      <c r="D2171" s="18"/>
      <c r="E2171" s="18"/>
      <c r="F2171" s="18"/>
      <c r="G2171" s="18"/>
      <c r="H2171" s="18"/>
      <c r="I2171" s="18"/>
    </row>
    <row r="2172" spans="1:9" s="4" customFormat="1" ht="12.75">
      <c r="A2172" s="3"/>
      <c r="B2172" s="19"/>
      <c r="C2172" s="3"/>
      <c r="D2172" s="18"/>
      <c r="E2172" s="18"/>
      <c r="F2172" s="18"/>
      <c r="G2172" s="18"/>
      <c r="H2172" s="18"/>
      <c r="I2172" s="18"/>
    </row>
    <row r="2173" spans="1:9" s="4" customFormat="1" ht="12.75">
      <c r="A2173" s="3"/>
      <c r="B2173" s="19"/>
      <c r="C2173" s="3"/>
      <c r="D2173" s="18"/>
      <c r="E2173" s="18"/>
      <c r="F2173" s="18"/>
      <c r="G2173" s="18"/>
      <c r="H2173" s="18"/>
      <c r="I2173" s="18"/>
    </row>
    <row r="2174" spans="1:9" s="4" customFormat="1" ht="12.75">
      <c r="A2174" s="3"/>
      <c r="B2174" s="19"/>
      <c r="C2174" s="3"/>
      <c r="D2174" s="18"/>
      <c r="E2174" s="18"/>
      <c r="F2174" s="18"/>
      <c r="G2174" s="18"/>
      <c r="H2174" s="18"/>
      <c r="I2174" s="18"/>
    </row>
    <row r="2175" spans="1:9" s="4" customFormat="1" ht="12.75">
      <c r="A2175" s="3"/>
      <c r="B2175" s="19"/>
      <c r="C2175" s="3"/>
      <c r="D2175" s="18"/>
      <c r="E2175" s="18"/>
      <c r="F2175" s="18"/>
      <c r="G2175" s="18"/>
      <c r="H2175" s="18"/>
      <c r="I2175" s="18"/>
    </row>
    <row r="2176" spans="1:9" s="4" customFormat="1" ht="12.75">
      <c r="A2176" s="3"/>
      <c r="B2176" s="19"/>
      <c r="C2176" s="3"/>
      <c r="D2176" s="18"/>
      <c r="E2176" s="18"/>
      <c r="F2176" s="18"/>
      <c r="G2176" s="18"/>
      <c r="H2176" s="18"/>
      <c r="I2176" s="18"/>
    </row>
    <row r="2177" spans="1:9" s="4" customFormat="1" ht="12.75">
      <c r="A2177" s="3"/>
      <c r="B2177" s="19"/>
      <c r="C2177" s="3"/>
      <c r="D2177" s="18"/>
      <c r="E2177" s="18"/>
      <c r="F2177" s="18"/>
      <c r="G2177" s="18"/>
      <c r="H2177" s="18"/>
      <c r="I2177" s="18"/>
    </row>
    <row r="2178" spans="1:9" s="4" customFormat="1" ht="12.75">
      <c r="A2178" s="3"/>
      <c r="B2178" s="19"/>
      <c r="C2178" s="3"/>
      <c r="D2178" s="18"/>
      <c r="E2178" s="18"/>
      <c r="F2178" s="18"/>
      <c r="G2178" s="18"/>
      <c r="H2178" s="18"/>
      <c r="I2178" s="18"/>
    </row>
    <row r="2179" spans="1:9" s="4" customFormat="1" ht="12.75">
      <c r="A2179" s="3"/>
      <c r="B2179" s="19"/>
      <c r="C2179" s="3"/>
      <c r="D2179" s="18"/>
      <c r="E2179" s="18"/>
      <c r="F2179" s="18"/>
      <c r="G2179" s="18"/>
      <c r="H2179" s="18"/>
      <c r="I2179" s="18"/>
    </row>
    <row r="2180" spans="1:9" s="4" customFormat="1" ht="12.75">
      <c r="A2180" s="3"/>
      <c r="B2180" s="19"/>
      <c r="C2180" s="3"/>
      <c r="D2180" s="18"/>
      <c r="E2180" s="18"/>
      <c r="F2180" s="18"/>
      <c r="G2180" s="18"/>
      <c r="H2180" s="18"/>
      <c r="I2180" s="18"/>
    </row>
    <row r="2181" spans="1:9" s="4" customFormat="1" ht="12.75">
      <c r="A2181" s="3"/>
      <c r="B2181" s="19"/>
      <c r="C2181" s="3"/>
      <c r="D2181" s="18"/>
      <c r="E2181" s="18"/>
      <c r="F2181" s="18"/>
      <c r="G2181" s="18"/>
      <c r="H2181" s="18"/>
      <c r="I2181" s="18"/>
    </row>
    <row r="2182" spans="1:9" s="4" customFormat="1" ht="12.75">
      <c r="A2182" s="3"/>
      <c r="B2182" s="19"/>
      <c r="C2182" s="3"/>
      <c r="D2182" s="18"/>
      <c r="E2182" s="18"/>
      <c r="F2182" s="18"/>
      <c r="G2182" s="18"/>
      <c r="H2182" s="18"/>
      <c r="I2182" s="18"/>
    </row>
    <row r="2183" spans="1:9" s="4" customFormat="1" ht="12.75">
      <c r="A2183" s="3"/>
      <c r="B2183" s="19"/>
      <c r="C2183" s="3"/>
      <c r="D2183" s="18"/>
      <c r="E2183" s="18"/>
      <c r="F2183" s="18"/>
      <c r="G2183" s="18"/>
      <c r="H2183" s="18"/>
      <c r="I2183" s="18"/>
    </row>
    <row r="2184" spans="1:9" s="4" customFormat="1" ht="12.75">
      <c r="A2184" s="3"/>
      <c r="B2184" s="19"/>
      <c r="C2184" s="3"/>
      <c r="D2184" s="18"/>
      <c r="E2184" s="18"/>
      <c r="F2184" s="18"/>
      <c r="G2184" s="18"/>
      <c r="H2184" s="18"/>
      <c r="I2184" s="18"/>
    </row>
    <row r="2185" spans="1:9" s="4" customFormat="1" ht="12.75">
      <c r="A2185" s="3"/>
      <c r="B2185" s="19"/>
      <c r="C2185" s="3"/>
      <c r="D2185" s="18"/>
      <c r="E2185" s="18"/>
      <c r="F2185" s="18"/>
      <c r="G2185" s="18"/>
      <c r="H2185" s="18"/>
      <c r="I2185" s="18"/>
    </row>
    <row r="2186" spans="1:9" s="4" customFormat="1" ht="12.75">
      <c r="A2186" s="3"/>
      <c r="B2186" s="19"/>
      <c r="C2186" s="3"/>
      <c r="D2186" s="18"/>
      <c r="E2186" s="18"/>
      <c r="F2186" s="18"/>
      <c r="G2186" s="18"/>
      <c r="H2186" s="18"/>
      <c r="I2186" s="18"/>
    </row>
    <row r="2187" spans="1:9" s="4" customFormat="1" ht="12.75">
      <c r="A2187" s="3"/>
      <c r="B2187" s="19"/>
      <c r="C2187" s="3"/>
      <c r="D2187" s="18"/>
      <c r="E2187" s="18"/>
      <c r="F2187" s="18"/>
      <c r="G2187" s="18"/>
      <c r="H2187" s="18"/>
      <c r="I2187" s="18"/>
    </row>
    <row r="2188" spans="1:9" s="4" customFormat="1" ht="12.75">
      <c r="A2188" s="3"/>
      <c r="B2188" s="19"/>
      <c r="C2188" s="3"/>
      <c r="D2188" s="18"/>
      <c r="E2188" s="18"/>
      <c r="F2188" s="18"/>
      <c r="G2188" s="18"/>
      <c r="H2188" s="18"/>
      <c r="I2188" s="18"/>
    </row>
    <row r="2189" spans="1:9" s="4" customFormat="1" ht="12.75">
      <c r="A2189" s="3"/>
      <c r="B2189" s="19"/>
      <c r="C2189" s="3"/>
      <c r="D2189" s="18"/>
      <c r="E2189" s="18"/>
      <c r="F2189" s="18"/>
      <c r="G2189" s="18"/>
      <c r="H2189" s="18"/>
      <c r="I2189" s="18"/>
    </row>
    <row r="2190" spans="1:9" s="4" customFormat="1" ht="12.75">
      <c r="A2190" s="3"/>
      <c r="B2190" s="19"/>
      <c r="C2190" s="3"/>
      <c r="D2190" s="18"/>
      <c r="E2190" s="18"/>
      <c r="F2190" s="18"/>
      <c r="G2190" s="18"/>
      <c r="H2190" s="18"/>
      <c r="I2190" s="18"/>
    </row>
    <row r="2191" spans="1:9" s="4" customFormat="1" ht="12.75">
      <c r="A2191" s="3"/>
      <c r="B2191" s="19"/>
      <c r="C2191" s="3"/>
      <c r="D2191" s="18"/>
      <c r="E2191" s="18"/>
      <c r="F2191" s="18"/>
      <c r="G2191" s="18"/>
      <c r="H2191" s="18"/>
      <c r="I2191" s="18"/>
    </row>
    <row r="2192" spans="1:9" s="4" customFormat="1" ht="12.75">
      <c r="A2192" s="3"/>
      <c r="B2192" s="19"/>
      <c r="C2192" s="3"/>
      <c r="D2192" s="18"/>
      <c r="E2192" s="18"/>
      <c r="F2192" s="18"/>
      <c r="G2192" s="18"/>
      <c r="H2192" s="18"/>
      <c r="I2192" s="18"/>
    </row>
    <row r="2193" spans="1:9" s="4" customFormat="1" ht="12.75">
      <c r="A2193" s="3"/>
      <c r="B2193" s="19"/>
      <c r="C2193" s="3"/>
      <c r="D2193" s="18"/>
      <c r="E2193" s="18"/>
      <c r="F2193" s="18"/>
      <c r="G2193" s="18"/>
      <c r="H2193" s="18"/>
      <c r="I2193" s="18"/>
    </row>
    <row r="2194" spans="1:9" s="4" customFormat="1" ht="12.75">
      <c r="A2194" s="3"/>
      <c r="B2194" s="19"/>
      <c r="C2194" s="3"/>
      <c r="D2194" s="18"/>
      <c r="E2194" s="18"/>
      <c r="F2194" s="18"/>
      <c r="G2194" s="18"/>
      <c r="H2194" s="18"/>
      <c r="I2194" s="18"/>
    </row>
    <row r="2195" spans="1:9" s="4" customFormat="1" ht="12.75">
      <c r="A2195" s="3"/>
      <c r="B2195" s="19"/>
      <c r="C2195" s="3"/>
      <c r="D2195" s="18"/>
      <c r="E2195" s="18"/>
      <c r="F2195" s="18"/>
      <c r="G2195" s="18"/>
      <c r="H2195" s="18"/>
      <c r="I2195" s="18"/>
    </row>
    <row r="2196" spans="1:9" s="4" customFormat="1" ht="12.75">
      <c r="A2196" s="3"/>
      <c r="B2196" s="19"/>
      <c r="C2196" s="3"/>
      <c r="D2196" s="18"/>
      <c r="E2196" s="18"/>
      <c r="F2196" s="18"/>
      <c r="G2196" s="18"/>
      <c r="H2196" s="18"/>
      <c r="I2196" s="18"/>
    </row>
    <row r="2197" spans="1:9" s="4" customFormat="1" ht="12.75">
      <c r="A2197" s="3"/>
      <c r="B2197" s="19"/>
      <c r="C2197" s="3"/>
      <c r="D2197" s="18"/>
      <c r="E2197" s="18"/>
      <c r="F2197" s="18"/>
      <c r="G2197" s="18"/>
      <c r="H2197" s="18"/>
      <c r="I2197" s="18"/>
    </row>
    <row r="2198" spans="1:9" s="4" customFormat="1" ht="12.75">
      <c r="A2198" s="3"/>
      <c r="B2198" s="19"/>
      <c r="C2198" s="3"/>
      <c r="D2198" s="18"/>
      <c r="E2198" s="18"/>
      <c r="F2198" s="18"/>
      <c r="G2198" s="18"/>
      <c r="H2198" s="18"/>
      <c r="I2198" s="18"/>
    </row>
    <row r="2199" spans="1:9" s="4" customFormat="1" ht="12.75">
      <c r="A2199" s="3"/>
      <c r="B2199" s="19"/>
      <c r="C2199" s="3"/>
      <c r="D2199" s="18"/>
      <c r="E2199" s="18"/>
      <c r="F2199" s="18"/>
      <c r="G2199" s="18"/>
      <c r="H2199" s="18"/>
      <c r="I2199" s="18"/>
    </row>
    <row r="2200" spans="1:9" s="4" customFormat="1" ht="12.75">
      <c r="A2200" s="3"/>
      <c r="B2200" s="19"/>
      <c r="C2200" s="3"/>
      <c r="D2200" s="18"/>
      <c r="E2200" s="18"/>
      <c r="F2200" s="18"/>
      <c r="G2200" s="18"/>
      <c r="H2200" s="18"/>
      <c r="I2200" s="18"/>
    </row>
    <row r="2201" spans="1:9" s="4" customFormat="1" ht="12.75">
      <c r="A2201" s="3"/>
      <c r="B2201" s="19"/>
      <c r="C2201" s="3"/>
      <c r="D2201" s="18"/>
      <c r="E2201" s="18"/>
      <c r="F2201" s="18"/>
      <c r="G2201" s="18"/>
      <c r="H2201" s="18"/>
      <c r="I2201" s="18"/>
    </row>
    <row r="2202" spans="1:9" s="4" customFormat="1" ht="12.75">
      <c r="A2202" s="3"/>
      <c r="B2202" s="19"/>
      <c r="C2202" s="3"/>
      <c r="D2202" s="18"/>
      <c r="E2202" s="18"/>
      <c r="F2202" s="18"/>
      <c r="G2202" s="18"/>
      <c r="H2202" s="18"/>
      <c r="I2202" s="18"/>
    </row>
    <row r="2203" spans="1:9" s="4" customFormat="1" ht="12.75">
      <c r="A2203" s="3"/>
      <c r="B2203" s="19"/>
      <c r="C2203" s="3"/>
      <c r="D2203" s="18"/>
      <c r="E2203" s="18"/>
      <c r="F2203" s="18"/>
      <c r="G2203" s="18"/>
      <c r="H2203" s="18"/>
      <c r="I2203" s="18"/>
    </row>
    <row r="2204" spans="1:9" s="4" customFormat="1" ht="12.75">
      <c r="A2204" s="3"/>
      <c r="B2204" s="19"/>
      <c r="C2204" s="3"/>
      <c r="D2204" s="18"/>
      <c r="E2204" s="18"/>
      <c r="F2204" s="18"/>
      <c r="G2204" s="18"/>
      <c r="H2204" s="18"/>
      <c r="I2204" s="18"/>
    </row>
    <row r="2205" spans="1:9" s="4" customFormat="1" ht="12.75">
      <c r="A2205" s="3"/>
      <c r="B2205" s="19"/>
      <c r="C2205" s="3"/>
      <c r="D2205" s="18"/>
      <c r="E2205" s="18"/>
      <c r="F2205" s="18"/>
      <c r="G2205" s="18"/>
      <c r="H2205" s="18"/>
      <c r="I2205" s="18"/>
    </row>
    <row r="2206" spans="1:9" s="4" customFormat="1" ht="12.75">
      <c r="A2206" s="3"/>
      <c r="B2206" s="19"/>
      <c r="C2206" s="3"/>
      <c r="D2206" s="18"/>
      <c r="E2206" s="18"/>
      <c r="F2206" s="18"/>
      <c r="G2206" s="18"/>
      <c r="H2206" s="18"/>
      <c r="I2206" s="18"/>
    </row>
    <row r="2207" spans="1:9" s="4" customFormat="1" ht="12.75">
      <c r="A2207" s="3"/>
      <c r="B2207" s="19"/>
      <c r="C2207" s="3"/>
      <c r="D2207" s="18"/>
      <c r="E2207" s="18"/>
      <c r="F2207" s="18"/>
      <c r="G2207" s="18"/>
      <c r="H2207" s="18"/>
      <c r="I2207" s="18"/>
    </row>
    <row r="2208" spans="1:9" s="4" customFormat="1" ht="12.75">
      <c r="A2208" s="3"/>
      <c r="B2208" s="19"/>
      <c r="C2208" s="3"/>
      <c r="D2208" s="18"/>
      <c r="E2208" s="18"/>
      <c r="F2208" s="18"/>
      <c r="G2208" s="18"/>
      <c r="H2208" s="18"/>
      <c r="I2208" s="18"/>
    </row>
    <row r="2209" spans="1:9" s="4" customFormat="1" ht="12.75">
      <c r="A2209" s="3"/>
      <c r="B2209" s="19"/>
      <c r="C2209" s="3"/>
      <c r="D2209" s="18"/>
      <c r="E2209" s="18"/>
      <c r="F2209" s="18"/>
      <c r="G2209" s="18"/>
      <c r="H2209" s="18"/>
      <c r="I2209" s="18"/>
    </row>
    <row r="2210" spans="1:9" s="4" customFormat="1" ht="12.75">
      <c r="A2210" s="3"/>
      <c r="B2210" s="19"/>
      <c r="C2210" s="3"/>
      <c r="D2210" s="18"/>
      <c r="E2210" s="18"/>
      <c r="F2210" s="18"/>
      <c r="G2210" s="18"/>
      <c r="H2210" s="18"/>
      <c r="I2210" s="18"/>
    </row>
    <row r="2211" spans="1:9" s="4" customFormat="1" ht="12.75">
      <c r="A2211" s="3"/>
      <c r="B2211" s="19"/>
      <c r="C2211" s="3"/>
      <c r="D2211" s="18"/>
      <c r="E2211" s="18"/>
      <c r="F2211" s="18"/>
      <c r="G2211" s="18"/>
      <c r="H2211" s="18"/>
      <c r="I2211" s="18"/>
    </row>
    <row r="2212" spans="1:9" s="4" customFormat="1" ht="12.75">
      <c r="A2212" s="3"/>
      <c r="B2212" s="19"/>
      <c r="C2212" s="3"/>
      <c r="D2212" s="18"/>
      <c r="E2212" s="18"/>
      <c r="F2212" s="18"/>
      <c r="G2212" s="18"/>
      <c r="H2212" s="18"/>
      <c r="I2212" s="18"/>
    </row>
    <row r="2213" spans="1:9" s="4" customFormat="1" ht="12.75">
      <c r="A2213" s="3"/>
      <c r="B2213" s="19"/>
      <c r="C2213" s="3"/>
      <c r="D2213" s="18"/>
      <c r="E2213" s="18"/>
      <c r="F2213" s="18"/>
      <c r="G2213" s="18"/>
      <c r="H2213" s="18"/>
      <c r="I2213" s="18"/>
    </row>
    <row r="2214" spans="1:9" s="4" customFormat="1" ht="12.75">
      <c r="A2214" s="3"/>
      <c r="B2214" s="19"/>
      <c r="C2214" s="3"/>
      <c r="D2214" s="18"/>
      <c r="E2214" s="18"/>
      <c r="F2214" s="18"/>
      <c r="G2214" s="18"/>
      <c r="H2214" s="18"/>
      <c r="I2214" s="18"/>
    </row>
    <row r="2215" spans="1:9" s="4" customFormat="1" ht="12.75">
      <c r="A2215" s="3"/>
      <c r="B2215" s="19"/>
      <c r="C2215" s="3"/>
      <c r="D2215" s="18"/>
      <c r="E2215" s="18"/>
      <c r="F2215" s="18"/>
      <c r="G2215" s="18"/>
      <c r="H2215" s="18"/>
      <c r="I2215" s="18"/>
    </row>
    <row r="2216" spans="1:9" s="4" customFormat="1" ht="12.75">
      <c r="A2216" s="3"/>
      <c r="B2216" s="19"/>
      <c r="C2216" s="3"/>
      <c r="D2216" s="18"/>
      <c r="E2216" s="18"/>
      <c r="F2216" s="18"/>
      <c r="G2216" s="18"/>
      <c r="H2216" s="18"/>
      <c r="I2216" s="18"/>
    </row>
    <row r="2217" spans="1:9" s="4" customFormat="1" ht="12.75">
      <c r="A2217" s="3"/>
      <c r="B2217" s="19"/>
      <c r="C2217" s="3"/>
      <c r="D2217" s="18"/>
      <c r="E2217" s="18"/>
      <c r="F2217" s="18"/>
      <c r="G2217" s="18"/>
      <c r="H2217" s="18"/>
      <c r="I2217" s="18"/>
    </row>
    <row r="2218" spans="1:9" s="4" customFormat="1" ht="12.75">
      <c r="A2218" s="3"/>
      <c r="B2218" s="19"/>
      <c r="C2218" s="3"/>
      <c r="D2218" s="18"/>
      <c r="E2218" s="18"/>
      <c r="F2218" s="18"/>
      <c r="G2218" s="18"/>
      <c r="H2218" s="18"/>
      <c r="I2218" s="18"/>
    </row>
    <row r="2219" spans="1:9" s="4" customFormat="1" ht="12.75">
      <c r="A2219" s="3"/>
      <c r="B2219" s="19"/>
      <c r="C2219" s="3"/>
      <c r="D2219" s="18"/>
      <c r="E2219" s="18"/>
      <c r="F2219" s="18"/>
      <c r="G2219" s="18"/>
      <c r="H2219" s="18"/>
      <c r="I2219" s="18"/>
    </row>
    <row r="2220" spans="1:9" s="4" customFormat="1" ht="12.75">
      <c r="A2220" s="3"/>
      <c r="B2220" s="19"/>
      <c r="C2220" s="3"/>
      <c r="D2220" s="18"/>
      <c r="E2220" s="18"/>
      <c r="F2220" s="18"/>
      <c r="G2220" s="18"/>
      <c r="H2220" s="18"/>
      <c r="I2220" s="18"/>
    </row>
    <row r="2221" spans="1:9" s="4" customFormat="1" ht="12.75">
      <c r="A2221" s="3"/>
      <c r="B2221" s="19"/>
      <c r="C2221" s="3"/>
      <c r="D2221" s="18"/>
      <c r="E2221" s="18"/>
      <c r="F2221" s="18"/>
      <c r="G2221" s="18"/>
      <c r="H2221" s="18"/>
      <c r="I2221" s="18"/>
    </row>
    <row r="2222" spans="1:9" s="4" customFormat="1" ht="12.75">
      <c r="A2222" s="3"/>
      <c r="B2222" s="19"/>
      <c r="C2222" s="3"/>
      <c r="D2222" s="18"/>
      <c r="E2222" s="18"/>
      <c r="F2222" s="18"/>
      <c r="G2222" s="18"/>
      <c r="H2222" s="18"/>
      <c r="I2222" s="18"/>
    </row>
    <row r="2223" spans="1:9" s="4" customFormat="1" ht="12.75">
      <c r="A2223" s="3"/>
      <c r="B2223" s="19"/>
      <c r="C2223" s="3"/>
      <c r="D2223" s="18"/>
      <c r="E2223" s="18"/>
      <c r="F2223" s="18"/>
      <c r="G2223" s="18"/>
      <c r="H2223" s="18"/>
      <c r="I2223" s="18"/>
    </row>
    <row r="2224" spans="1:9" s="4" customFormat="1" ht="12.75">
      <c r="A2224" s="3"/>
      <c r="B2224" s="19"/>
      <c r="C2224" s="3"/>
      <c r="D2224" s="18"/>
      <c r="E2224" s="18"/>
      <c r="F2224" s="18"/>
      <c r="G2224" s="18"/>
      <c r="H2224" s="18"/>
      <c r="I2224" s="18"/>
    </row>
    <row r="2225" spans="1:9" s="4" customFormat="1" ht="12.75">
      <c r="A2225" s="3"/>
      <c r="B2225" s="19"/>
      <c r="C2225" s="3"/>
      <c r="D2225" s="18"/>
      <c r="E2225" s="18"/>
      <c r="F2225" s="18"/>
      <c r="G2225" s="18"/>
      <c r="H2225" s="18"/>
      <c r="I2225" s="18"/>
    </row>
    <row r="2226" spans="1:9" s="4" customFormat="1" ht="12.75">
      <c r="A2226" s="3"/>
      <c r="B2226" s="19"/>
      <c r="C2226" s="3"/>
      <c r="D2226" s="18"/>
      <c r="E2226" s="18"/>
      <c r="F2226" s="18"/>
      <c r="G2226" s="18"/>
      <c r="H2226" s="18"/>
      <c r="I2226" s="18"/>
    </row>
    <row r="2227" spans="1:9" s="4" customFormat="1" ht="12.75">
      <c r="A2227" s="3"/>
      <c r="B2227" s="19"/>
      <c r="C2227" s="3"/>
      <c r="D2227" s="18"/>
      <c r="E2227" s="18"/>
      <c r="F2227" s="18"/>
      <c r="G2227" s="18"/>
      <c r="H2227" s="18"/>
      <c r="I2227" s="18"/>
    </row>
    <row r="2228" spans="1:9" s="4" customFormat="1" ht="12.75">
      <c r="A2228" s="3"/>
      <c r="B2228" s="19"/>
      <c r="C2228" s="3"/>
      <c r="D2228" s="18"/>
      <c r="E2228" s="18"/>
      <c r="F2228" s="18"/>
      <c r="G2228" s="18"/>
      <c r="H2228" s="18"/>
      <c r="I2228" s="18"/>
    </row>
    <row r="2229" spans="1:9" s="4" customFormat="1" ht="12.75">
      <c r="A2229" s="3"/>
      <c r="B2229" s="19"/>
      <c r="C2229" s="3"/>
      <c r="D2229" s="18"/>
      <c r="E2229" s="18"/>
      <c r="F2229" s="18"/>
      <c r="G2229" s="18"/>
      <c r="H2229" s="18"/>
      <c r="I2229" s="18"/>
    </row>
    <row r="2230" spans="1:9" s="4" customFormat="1" ht="12.75">
      <c r="A2230" s="3"/>
      <c r="B2230" s="19"/>
      <c r="C2230" s="3"/>
      <c r="D2230" s="18"/>
      <c r="E2230" s="18"/>
      <c r="F2230" s="18"/>
      <c r="G2230" s="18"/>
      <c r="H2230" s="18"/>
      <c r="I2230" s="18"/>
    </row>
    <row r="2231" spans="1:9" s="4" customFormat="1" ht="12.75">
      <c r="A2231" s="3"/>
      <c r="B2231" s="19"/>
      <c r="C2231" s="3"/>
      <c r="D2231" s="18"/>
      <c r="E2231" s="18"/>
      <c r="F2231" s="18"/>
      <c r="G2231" s="18"/>
      <c r="H2231" s="18"/>
      <c r="I2231" s="18"/>
    </row>
    <row r="2232" spans="1:9" s="4" customFormat="1" ht="12.75">
      <c r="A2232" s="3"/>
      <c r="B2232" s="19"/>
      <c r="C2232" s="3"/>
      <c r="D2232" s="18"/>
      <c r="E2232" s="18"/>
      <c r="F2232" s="18"/>
      <c r="G2232" s="18"/>
      <c r="H2232" s="18"/>
      <c r="I2232" s="18"/>
    </row>
    <row r="2233" spans="1:9" s="4" customFormat="1" ht="12.75">
      <c r="A2233" s="3"/>
      <c r="B2233" s="19"/>
      <c r="C2233" s="3"/>
      <c r="D2233" s="18"/>
      <c r="E2233" s="18"/>
      <c r="F2233" s="18"/>
      <c r="G2233" s="18"/>
      <c r="H2233" s="18"/>
      <c r="I2233" s="18"/>
    </row>
    <row r="2234" spans="1:9" s="4" customFormat="1" ht="12.75">
      <c r="A2234" s="3"/>
      <c r="B2234" s="19"/>
      <c r="C2234" s="3"/>
      <c r="D2234" s="18"/>
      <c r="E2234" s="18"/>
      <c r="F2234" s="18"/>
      <c r="G2234" s="18"/>
      <c r="H2234" s="18"/>
      <c r="I2234" s="18"/>
    </row>
    <row r="2235" spans="1:9" s="4" customFormat="1" ht="12.75">
      <c r="A2235" s="3"/>
      <c r="B2235" s="19"/>
      <c r="C2235" s="3"/>
      <c r="D2235" s="18"/>
      <c r="E2235" s="18"/>
      <c r="F2235" s="18"/>
      <c r="G2235" s="18"/>
      <c r="H2235" s="18"/>
      <c r="I2235" s="18"/>
    </row>
    <row r="2236" spans="1:9" s="4" customFormat="1" ht="12.75">
      <c r="A2236" s="3"/>
      <c r="B2236" s="19"/>
      <c r="C2236" s="3"/>
      <c r="D2236" s="18"/>
      <c r="E2236" s="18"/>
      <c r="F2236" s="18"/>
      <c r="G2236" s="18"/>
      <c r="H2236" s="18"/>
      <c r="I2236" s="18"/>
    </row>
    <row r="2237" spans="1:9" s="4" customFormat="1" ht="12.75">
      <c r="A2237" s="3"/>
      <c r="B2237" s="19"/>
      <c r="C2237" s="3"/>
      <c r="D2237" s="18"/>
      <c r="E2237" s="18"/>
      <c r="F2237" s="18"/>
      <c r="G2237" s="18"/>
      <c r="H2237" s="18"/>
      <c r="I2237" s="18"/>
    </row>
    <row r="2238" spans="1:9" s="4" customFormat="1" ht="12.75">
      <c r="A2238" s="3"/>
      <c r="B2238" s="19"/>
      <c r="C2238" s="3"/>
      <c r="D2238" s="18"/>
      <c r="E2238" s="18"/>
      <c r="F2238" s="18"/>
      <c r="G2238" s="18"/>
      <c r="H2238" s="18"/>
      <c r="I2238" s="18"/>
    </row>
    <row r="2239" spans="1:9" s="4" customFormat="1" ht="12.75">
      <c r="A2239" s="3"/>
      <c r="B2239" s="19"/>
      <c r="C2239" s="3"/>
      <c r="D2239" s="18"/>
      <c r="E2239" s="18"/>
      <c r="F2239" s="18"/>
      <c r="G2239" s="18"/>
      <c r="H2239" s="18"/>
      <c r="I2239" s="18"/>
    </row>
    <row r="2240" spans="1:9" s="4" customFormat="1" ht="12.75">
      <c r="A2240" s="3"/>
      <c r="B2240" s="19"/>
      <c r="C2240" s="3"/>
      <c r="D2240" s="18"/>
      <c r="E2240" s="18"/>
      <c r="F2240" s="18"/>
      <c r="G2240" s="18"/>
      <c r="H2240" s="18"/>
      <c r="I2240" s="18"/>
    </row>
    <row r="2241" spans="1:9" s="4" customFormat="1" ht="12.75">
      <c r="A2241" s="3"/>
      <c r="B2241" s="19"/>
      <c r="C2241" s="3"/>
      <c r="D2241" s="18"/>
      <c r="E2241" s="18"/>
      <c r="F2241" s="18"/>
      <c r="G2241" s="18"/>
      <c r="H2241" s="18"/>
      <c r="I2241" s="18"/>
    </row>
    <row r="2242" spans="1:9" s="4" customFormat="1" ht="12.75">
      <c r="A2242" s="3"/>
      <c r="B2242" s="19"/>
      <c r="C2242" s="3"/>
      <c r="D2242" s="18"/>
      <c r="E2242" s="18"/>
      <c r="F2242" s="18"/>
      <c r="G2242" s="18"/>
      <c r="H2242" s="18"/>
      <c r="I2242" s="18"/>
    </row>
    <row r="2243" spans="1:9" s="4" customFormat="1" ht="12.75">
      <c r="A2243" s="3"/>
      <c r="B2243" s="19"/>
      <c r="C2243" s="3"/>
      <c r="D2243" s="18"/>
      <c r="E2243" s="18"/>
      <c r="F2243" s="18"/>
      <c r="G2243" s="18"/>
      <c r="H2243" s="18"/>
      <c r="I2243" s="18"/>
    </row>
    <row r="2244" spans="1:9" s="4" customFormat="1" ht="12.75">
      <c r="A2244" s="3"/>
      <c r="B2244" s="19"/>
      <c r="C2244" s="3"/>
      <c r="D2244" s="18"/>
      <c r="E2244" s="18"/>
      <c r="F2244" s="18"/>
      <c r="G2244" s="18"/>
      <c r="H2244" s="18"/>
      <c r="I2244" s="18"/>
    </row>
    <row r="2245" spans="1:9" s="4" customFormat="1" ht="12.75">
      <c r="A2245" s="3"/>
      <c r="B2245" s="19"/>
      <c r="C2245" s="3"/>
      <c r="D2245" s="18"/>
      <c r="E2245" s="18"/>
      <c r="F2245" s="18"/>
      <c r="G2245" s="18"/>
      <c r="H2245" s="18"/>
      <c r="I2245" s="18"/>
    </row>
    <row r="2246" spans="1:9" s="4" customFormat="1" ht="12.75">
      <c r="A2246" s="3"/>
      <c r="B2246" s="19"/>
      <c r="C2246" s="3"/>
      <c r="D2246" s="18"/>
      <c r="E2246" s="18"/>
      <c r="F2246" s="18"/>
      <c r="G2246" s="18"/>
      <c r="H2246" s="18"/>
      <c r="I2246" s="18"/>
    </row>
    <row r="2247" spans="1:9" s="4" customFormat="1" ht="12.75">
      <c r="A2247" s="3"/>
      <c r="B2247" s="19"/>
      <c r="C2247" s="3"/>
      <c r="D2247" s="18"/>
      <c r="E2247" s="18"/>
      <c r="F2247" s="18"/>
      <c r="G2247" s="18"/>
      <c r="H2247" s="18"/>
      <c r="I2247" s="18"/>
    </row>
    <row r="2248" spans="1:9" s="4" customFormat="1" ht="12.75">
      <c r="A2248" s="3"/>
      <c r="B2248" s="19"/>
      <c r="C2248" s="3"/>
      <c r="D2248" s="18"/>
      <c r="E2248" s="18"/>
      <c r="F2248" s="18"/>
      <c r="G2248" s="18"/>
      <c r="H2248" s="18"/>
      <c r="I2248" s="18"/>
    </row>
    <row r="2249" spans="1:9" s="4" customFormat="1" ht="12.75">
      <c r="A2249" s="3"/>
      <c r="B2249" s="19"/>
      <c r="C2249" s="3"/>
      <c r="D2249" s="18"/>
      <c r="E2249" s="18"/>
      <c r="F2249" s="18"/>
      <c r="G2249" s="18"/>
      <c r="H2249" s="18"/>
      <c r="I2249" s="18"/>
    </row>
    <row r="2250" spans="1:9" s="4" customFormat="1" ht="12.75">
      <c r="A2250" s="3"/>
      <c r="B2250" s="19"/>
      <c r="C2250" s="3"/>
      <c r="D2250" s="18"/>
      <c r="E2250" s="18"/>
      <c r="F2250" s="18"/>
      <c r="G2250" s="18"/>
      <c r="H2250" s="18"/>
      <c r="I2250" s="18"/>
    </row>
    <row r="2251" spans="1:9" s="4" customFormat="1" ht="12.75">
      <c r="A2251" s="3"/>
      <c r="B2251" s="19"/>
      <c r="C2251" s="3"/>
      <c r="D2251" s="18"/>
      <c r="E2251" s="18"/>
      <c r="F2251" s="18"/>
      <c r="G2251" s="18"/>
      <c r="H2251" s="18"/>
      <c r="I2251" s="18"/>
    </row>
    <row r="2252" spans="1:9" s="4" customFormat="1" ht="12.75">
      <c r="A2252" s="3"/>
      <c r="B2252" s="19"/>
      <c r="C2252" s="3"/>
      <c r="D2252" s="18"/>
      <c r="E2252" s="18"/>
      <c r="F2252" s="18"/>
      <c r="G2252" s="18"/>
      <c r="H2252" s="18"/>
      <c r="I2252" s="18"/>
    </row>
    <row r="2253" spans="1:9" s="4" customFormat="1" ht="12.75">
      <c r="A2253" s="3"/>
      <c r="B2253" s="19"/>
      <c r="C2253" s="3"/>
      <c r="D2253" s="18"/>
      <c r="E2253" s="18"/>
      <c r="F2253" s="18"/>
      <c r="G2253" s="18"/>
      <c r="H2253" s="18"/>
      <c r="I2253" s="18"/>
    </row>
    <row r="2254" spans="1:9" s="4" customFormat="1" ht="12.75">
      <c r="A2254" s="3"/>
      <c r="B2254" s="19"/>
      <c r="C2254" s="3"/>
      <c r="D2254" s="18"/>
      <c r="E2254" s="18"/>
      <c r="F2254" s="18"/>
      <c r="G2254" s="18"/>
      <c r="H2254" s="18"/>
      <c r="I2254" s="18"/>
    </row>
    <row r="2255" spans="1:9" s="4" customFormat="1" ht="12.75">
      <c r="A2255" s="3"/>
      <c r="B2255" s="19"/>
      <c r="C2255" s="3"/>
      <c r="D2255" s="18"/>
      <c r="E2255" s="18"/>
      <c r="F2255" s="18"/>
      <c r="G2255" s="18"/>
      <c r="H2255" s="18"/>
      <c r="I2255" s="18"/>
    </row>
    <row r="2256" spans="1:9" s="4" customFormat="1" ht="12.75">
      <c r="A2256" s="3"/>
      <c r="B2256" s="19"/>
      <c r="C2256" s="3"/>
      <c r="D2256" s="18"/>
      <c r="E2256" s="18"/>
      <c r="F2256" s="18"/>
      <c r="G2256" s="18"/>
      <c r="H2256" s="18"/>
      <c r="I2256" s="18"/>
    </row>
    <row r="2257" spans="1:9" s="4" customFormat="1" ht="12.75">
      <c r="A2257" s="3"/>
      <c r="B2257" s="19"/>
      <c r="C2257" s="3"/>
      <c r="D2257" s="18"/>
      <c r="E2257" s="18"/>
      <c r="F2257" s="18"/>
      <c r="G2257" s="18"/>
      <c r="H2257" s="18"/>
      <c r="I2257" s="18"/>
    </row>
    <row r="2258" spans="1:9" s="4" customFormat="1" ht="12.75">
      <c r="A2258" s="3"/>
      <c r="B2258" s="19"/>
      <c r="C2258" s="3"/>
      <c r="D2258" s="18"/>
      <c r="E2258" s="18"/>
      <c r="F2258" s="18"/>
      <c r="G2258" s="18"/>
      <c r="H2258" s="18"/>
      <c r="I2258" s="18"/>
    </row>
    <row r="2259" spans="1:9" s="4" customFormat="1" ht="12.75">
      <c r="A2259" s="3"/>
      <c r="B2259" s="19"/>
      <c r="C2259" s="3"/>
      <c r="D2259" s="18"/>
      <c r="E2259" s="18"/>
      <c r="F2259" s="18"/>
      <c r="G2259" s="18"/>
      <c r="H2259" s="18"/>
      <c r="I2259" s="18"/>
    </row>
    <row r="2260" spans="1:9" s="4" customFormat="1" ht="12.75">
      <c r="A2260" s="3"/>
      <c r="B2260" s="19"/>
      <c r="C2260" s="3"/>
      <c r="D2260" s="18"/>
      <c r="E2260" s="18"/>
      <c r="F2260" s="18"/>
      <c r="G2260" s="18"/>
      <c r="H2260" s="18"/>
      <c r="I2260" s="18"/>
    </row>
    <row r="2261" spans="1:9" s="4" customFormat="1" ht="12.75">
      <c r="A2261" s="3"/>
      <c r="B2261" s="19"/>
      <c r="C2261" s="3"/>
      <c r="D2261" s="18"/>
      <c r="E2261" s="18"/>
      <c r="F2261" s="18"/>
      <c r="G2261" s="18"/>
      <c r="H2261" s="18"/>
      <c r="I2261" s="18"/>
    </row>
    <row r="2262" spans="1:9" s="4" customFormat="1" ht="12.75">
      <c r="A2262" s="3"/>
      <c r="B2262" s="19"/>
      <c r="C2262" s="3"/>
      <c r="D2262" s="18"/>
      <c r="E2262" s="18"/>
      <c r="F2262" s="18"/>
      <c r="G2262" s="18"/>
      <c r="H2262" s="18"/>
      <c r="I2262" s="18"/>
    </row>
    <row r="2263" spans="1:9" s="4" customFormat="1" ht="12.75">
      <c r="A2263" s="3"/>
      <c r="B2263" s="19"/>
      <c r="C2263" s="3"/>
      <c r="D2263" s="18"/>
      <c r="E2263" s="18"/>
      <c r="F2263" s="18"/>
      <c r="G2263" s="18"/>
      <c r="H2263" s="18"/>
      <c r="I2263" s="18"/>
    </row>
    <row r="2264" spans="1:9" s="4" customFormat="1" ht="12.75">
      <c r="A2264" s="3"/>
      <c r="B2264" s="19"/>
      <c r="C2264" s="3"/>
      <c r="D2264" s="18"/>
      <c r="E2264" s="18"/>
      <c r="F2264" s="18"/>
      <c r="G2264" s="18"/>
      <c r="H2264" s="18"/>
      <c r="I2264" s="18"/>
    </row>
    <row r="2265" spans="1:9" s="4" customFormat="1" ht="12.75">
      <c r="A2265" s="3"/>
      <c r="B2265" s="19"/>
      <c r="C2265" s="3"/>
      <c r="D2265" s="18"/>
      <c r="E2265" s="18"/>
      <c r="F2265" s="18"/>
      <c r="G2265" s="18"/>
      <c r="H2265" s="18"/>
      <c r="I2265" s="18"/>
    </row>
    <row r="2266" spans="1:9" s="4" customFormat="1" ht="12.75">
      <c r="A2266" s="3"/>
      <c r="B2266" s="19"/>
      <c r="C2266" s="3"/>
      <c r="D2266" s="18"/>
      <c r="E2266" s="18"/>
      <c r="F2266" s="18"/>
      <c r="G2266" s="18"/>
      <c r="H2266" s="18"/>
      <c r="I2266" s="18"/>
    </row>
    <row r="2267" spans="1:9" s="4" customFormat="1" ht="12.75">
      <c r="A2267" s="3"/>
      <c r="B2267" s="19"/>
      <c r="C2267" s="3"/>
      <c r="D2267" s="18"/>
      <c r="E2267" s="18"/>
      <c r="F2267" s="18"/>
      <c r="G2267" s="18"/>
      <c r="H2267" s="18"/>
      <c r="I2267" s="18"/>
    </row>
    <row r="2268" spans="1:9" s="4" customFormat="1" ht="12.75">
      <c r="A2268" s="3"/>
      <c r="B2268" s="19"/>
      <c r="C2268" s="3"/>
      <c r="D2268" s="18"/>
      <c r="E2268" s="18"/>
      <c r="F2268" s="18"/>
      <c r="G2268" s="18"/>
      <c r="H2268" s="18"/>
      <c r="I2268" s="18"/>
    </row>
    <row r="2269" spans="1:9" s="4" customFormat="1" ht="12.75">
      <c r="A2269" s="3"/>
      <c r="B2269" s="19"/>
      <c r="C2269" s="3"/>
      <c r="D2269" s="18"/>
      <c r="E2269" s="18"/>
      <c r="F2269" s="18"/>
      <c r="G2269" s="18"/>
      <c r="H2269" s="18"/>
      <c r="I2269" s="18"/>
    </row>
    <row r="2270" spans="1:9" s="4" customFormat="1" ht="12.75">
      <c r="A2270" s="3"/>
      <c r="B2270" s="19"/>
      <c r="C2270" s="3"/>
      <c r="D2270" s="18"/>
      <c r="E2270" s="18"/>
      <c r="F2270" s="18"/>
      <c r="G2270" s="18"/>
      <c r="H2270" s="18"/>
      <c r="I2270" s="18"/>
    </row>
    <row r="2271" spans="1:9" s="4" customFormat="1" ht="12.75">
      <c r="A2271" s="3"/>
      <c r="B2271" s="19"/>
      <c r="C2271" s="3"/>
      <c r="D2271" s="18"/>
      <c r="E2271" s="18"/>
      <c r="F2271" s="18"/>
      <c r="G2271" s="18"/>
      <c r="H2271" s="18"/>
      <c r="I2271" s="18"/>
    </row>
    <row r="2272" spans="1:9" s="4" customFormat="1" ht="12.75">
      <c r="A2272" s="3"/>
      <c r="B2272" s="19"/>
      <c r="C2272" s="3"/>
      <c r="D2272" s="18"/>
      <c r="E2272" s="18"/>
      <c r="F2272" s="18"/>
      <c r="G2272" s="18"/>
      <c r="H2272" s="18"/>
      <c r="I2272" s="18"/>
    </row>
    <row r="2273" spans="1:9" s="4" customFormat="1" ht="12.75">
      <c r="A2273" s="3"/>
      <c r="B2273" s="19"/>
      <c r="C2273" s="3"/>
      <c r="D2273" s="18"/>
      <c r="E2273" s="18"/>
      <c r="F2273" s="18"/>
      <c r="G2273" s="18"/>
      <c r="H2273" s="18"/>
      <c r="I2273" s="18"/>
    </row>
    <row r="2274" spans="1:9" s="4" customFormat="1" ht="12.75">
      <c r="A2274" s="3"/>
      <c r="B2274" s="19"/>
      <c r="C2274" s="3"/>
      <c r="D2274" s="18"/>
      <c r="E2274" s="18"/>
      <c r="F2274" s="18"/>
      <c r="G2274" s="18"/>
      <c r="H2274" s="18"/>
      <c r="I2274" s="18"/>
    </row>
    <row r="2275" spans="1:9" s="4" customFormat="1" ht="12.75">
      <c r="A2275" s="3"/>
      <c r="B2275" s="19"/>
      <c r="C2275" s="3"/>
      <c r="D2275" s="18"/>
      <c r="E2275" s="18"/>
      <c r="F2275" s="18"/>
      <c r="G2275" s="18"/>
      <c r="H2275" s="18"/>
      <c r="I2275" s="18"/>
    </row>
    <row r="2276" spans="1:9" s="4" customFormat="1" ht="12.75">
      <c r="A2276" s="3"/>
      <c r="B2276" s="19"/>
      <c r="C2276" s="3"/>
      <c r="D2276" s="18"/>
      <c r="E2276" s="18"/>
      <c r="F2276" s="18"/>
      <c r="G2276" s="18"/>
      <c r="H2276" s="18"/>
      <c r="I2276" s="18"/>
    </row>
    <row r="2277" spans="1:9" s="4" customFormat="1" ht="12.75">
      <c r="A2277" s="3"/>
      <c r="B2277" s="19"/>
      <c r="C2277" s="3"/>
      <c r="D2277" s="18"/>
      <c r="E2277" s="18"/>
      <c r="F2277" s="18"/>
      <c r="G2277" s="18"/>
      <c r="H2277" s="18"/>
      <c r="I2277" s="18"/>
    </row>
    <row r="2278" spans="1:9" s="4" customFormat="1" ht="12.75">
      <c r="A2278" s="3"/>
      <c r="B2278" s="19"/>
      <c r="C2278" s="3"/>
      <c r="D2278" s="18"/>
      <c r="E2278" s="18"/>
      <c r="F2278" s="18"/>
      <c r="G2278" s="18"/>
      <c r="H2278" s="18"/>
      <c r="I2278" s="18"/>
    </row>
    <row r="2279" spans="1:9" s="4" customFormat="1" ht="12.75">
      <c r="A2279" s="3"/>
      <c r="B2279" s="19"/>
      <c r="C2279" s="3"/>
      <c r="D2279" s="18"/>
      <c r="E2279" s="18"/>
      <c r="F2279" s="18"/>
      <c r="G2279" s="18"/>
      <c r="H2279" s="18"/>
      <c r="I2279" s="18"/>
    </row>
    <row r="2280" spans="1:9" s="4" customFormat="1" ht="12.75">
      <c r="A2280" s="3"/>
      <c r="B2280" s="19"/>
      <c r="C2280" s="3"/>
      <c r="D2280" s="18"/>
      <c r="E2280" s="18"/>
      <c r="F2280" s="18"/>
      <c r="G2280" s="18"/>
      <c r="H2280" s="18"/>
      <c r="I2280" s="18"/>
    </row>
    <row r="2281" spans="1:9" s="4" customFormat="1" ht="12.75">
      <c r="A2281" s="3"/>
      <c r="B2281" s="19"/>
      <c r="C2281" s="3"/>
      <c r="D2281" s="18"/>
      <c r="E2281" s="18"/>
      <c r="F2281" s="18"/>
      <c r="G2281" s="18"/>
      <c r="H2281" s="18"/>
      <c r="I2281" s="18"/>
    </row>
    <row r="2282" spans="1:9" s="4" customFormat="1" ht="12.75">
      <c r="A2282" s="3"/>
      <c r="B2282" s="19"/>
      <c r="C2282" s="3"/>
      <c r="D2282" s="18"/>
      <c r="E2282" s="18"/>
      <c r="F2282" s="18"/>
      <c r="G2282" s="18"/>
      <c r="H2282" s="18"/>
      <c r="I2282" s="18"/>
    </row>
    <row r="2283" spans="1:9" s="4" customFormat="1" ht="12.75">
      <c r="A2283" s="3"/>
      <c r="B2283" s="19"/>
      <c r="C2283" s="3"/>
      <c r="D2283" s="18"/>
      <c r="E2283" s="18"/>
      <c r="F2283" s="18"/>
      <c r="G2283" s="18"/>
      <c r="H2283" s="18"/>
      <c r="I2283" s="18"/>
    </row>
    <row r="2284" spans="1:9" s="4" customFormat="1" ht="12.75">
      <c r="A2284" s="3"/>
      <c r="B2284" s="19"/>
      <c r="C2284" s="3"/>
      <c r="D2284" s="18"/>
      <c r="E2284" s="18"/>
      <c r="F2284" s="18"/>
      <c r="G2284" s="18"/>
      <c r="H2284" s="18"/>
      <c r="I2284" s="18"/>
    </row>
    <row r="2285" spans="1:9" s="4" customFormat="1" ht="12.75">
      <c r="A2285" s="3"/>
      <c r="B2285" s="19"/>
      <c r="C2285" s="3"/>
      <c r="D2285" s="18"/>
      <c r="E2285" s="18"/>
      <c r="F2285" s="18"/>
      <c r="G2285" s="18"/>
      <c r="H2285" s="18"/>
      <c r="I2285" s="18"/>
    </row>
    <row r="2286" spans="1:9" s="4" customFormat="1" ht="12.75">
      <c r="A2286" s="3"/>
      <c r="B2286" s="19"/>
      <c r="C2286" s="3"/>
      <c r="D2286" s="18"/>
      <c r="E2286" s="18"/>
      <c r="F2286" s="18"/>
      <c r="G2286" s="18"/>
      <c r="H2286" s="18"/>
      <c r="I2286" s="18"/>
    </row>
    <row r="2287" spans="1:9" s="4" customFormat="1" ht="12.75">
      <c r="A2287" s="3"/>
      <c r="B2287" s="19"/>
      <c r="C2287" s="3"/>
      <c r="D2287" s="18"/>
      <c r="E2287" s="18"/>
      <c r="F2287" s="18"/>
      <c r="G2287" s="18"/>
      <c r="H2287" s="18"/>
      <c r="I2287" s="18"/>
    </row>
    <row r="2288" spans="1:9" s="4" customFormat="1" ht="12.75">
      <c r="A2288" s="3"/>
      <c r="B2288" s="19"/>
      <c r="C2288" s="3"/>
      <c r="D2288" s="18"/>
      <c r="E2288" s="18"/>
      <c r="F2288" s="18"/>
      <c r="G2288" s="18"/>
      <c r="H2288" s="18"/>
      <c r="I2288" s="18"/>
    </row>
    <row r="2289" spans="1:9" s="4" customFormat="1" ht="12.75">
      <c r="A2289" s="3"/>
      <c r="B2289" s="19"/>
      <c r="C2289" s="3"/>
      <c r="D2289" s="18"/>
      <c r="E2289" s="18"/>
      <c r="F2289" s="18"/>
      <c r="G2289" s="18"/>
      <c r="H2289" s="18"/>
      <c r="I2289" s="18"/>
    </row>
    <row r="2290" spans="1:9" s="4" customFormat="1" ht="12.75">
      <c r="A2290" s="3"/>
      <c r="B2290" s="19"/>
      <c r="C2290" s="3"/>
      <c r="D2290" s="18"/>
      <c r="E2290" s="18"/>
      <c r="F2290" s="18"/>
      <c r="G2290" s="18"/>
      <c r="H2290" s="18"/>
      <c r="I2290" s="18"/>
    </row>
    <row r="2291" spans="1:9" s="4" customFormat="1" ht="12.75">
      <c r="A2291" s="3"/>
      <c r="B2291" s="19"/>
      <c r="C2291" s="3"/>
      <c r="D2291" s="18"/>
      <c r="E2291" s="18"/>
      <c r="F2291" s="18"/>
      <c r="G2291" s="18"/>
      <c r="H2291" s="18"/>
      <c r="I2291" s="18"/>
    </row>
    <row r="2292" spans="1:9" s="4" customFormat="1" ht="12.75">
      <c r="A2292" s="3"/>
      <c r="B2292" s="19"/>
      <c r="C2292" s="3"/>
      <c r="D2292" s="18"/>
      <c r="E2292" s="18"/>
      <c r="F2292" s="18"/>
      <c r="G2292" s="18"/>
      <c r="H2292" s="18"/>
      <c r="I2292" s="18"/>
    </row>
    <row r="2293" spans="1:9" s="4" customFormat="1" ht="12.75">
      <c r="A2293" s="3"/>
      <c r="B2293" s="19"/>
      <c r="C2293" s="3"/>
      <c r="D2293" s="18"/>
      <c r="E2293" s="18"/>
      <c r="F2293" s="18"/>
      <c r="G2293" s="18"/>
      <c r="H2293" s="18"/>
      <c r="I2293" s="18"/>
    </row>
    <row r="2294" spans="1:9" s="4" customFormat="1" ht="12.75">
      <c r="A2294" s="3"/>
      <c r="B2294" s="19"/>
      <c r="C2294" s="3"/>
      <c r="D2294" s="18"/>
      <c r="E2294" s="18"/>
      <c r="F2294" s="18"/>
      <c r="G2294" s="18"/>
      <c r="H2294" s="18"/>
      <c r="I2294" s="18"/>
    </row>
    <row r="2295" spans="1:9" s="4" customFormat="1" ht="12.75">
      <c r="A2295" s="3"/>
      <c r="B2295" s="19"/>
      <c r="C2295" s="3"/>
      <c r="D2295" s="18"/>
      <c r="E2295" s="18"/>
      <c r="F2295" s="18"/>
      <c r="G2295" s="18"/>
      <c r="H2295" s="18"/>
      <c r="I2295" s="18"/>
    </row>
    <row r="2296" spans="1:9" s="4" customFormat="1" ht="12.75">
      <c r="A2296" s="3"/>
      <c r="B2296" s="19"/>
      <c r="C2296" s="3"/>
      <c r="D2296" s="18"/>
      <c r="E2296" s="18"/>
      <c r="F2296" s="18"/>
      <c r="G2296" s="18"/>
      <c r="H2296" s="18"/>
      <c r="I2296" s="18"/>
    </row>
    <row r="2297" spans="1:9" s="4" customFormat="1" ht="12.75">
      <c r="A2297" s="3"/>
      <c r="B2297" s="19"/>
      <c r="C2297" s="3"/>
      <c r="D2297" s="18"/>
      <c r="E2297" s="18"/>
      <c r="F2297" s="18"/>
      <c r="G2297" s="18"/>
      <c r="H2297" s="18"/>
      <c r="I2297" s="18"/>
    </row>
    <row r="2298" spans="1:9" s="4" customFormat="1" ht="12.75">
      <c r="A2298" s="3"/>
      <c r="B2298" s="19"/>
      <c r="C2298" s="3"/>
      <c r="D2298" s="18"/>
      <c r="E2298" s="18"/>
      <c r="F2298" s="18"/>
      <c r="G2298" s="18"/>
      <c r="H2298" s="18"/>
      <c r="I2298" s="18"/>
    </row>
    <row r="2299" spans="1:9" s="4" customFormat="1" ht="12.75">
      <c r="A2299" s="3"/>
      <c r="B2299" s="19"/>
      <c r="C2299" s="3"/>
      <c r="D2299" s="18"/>
      <c r="E2299" s="18"/>
      <c r="F2299" s="18"/>
      <c r="G2299" s="18"/>
      <c r="H2299" s="18"/>
      <c r="I2299" s="18"/>
    </row>
    <row r="2300" spans="1:9" s="4" customFormat="1" ht="12.75">
      <c r="A2300" s="3"/>
      <c r="B2300" s="19"/>
      <c r="C2300" s="3"/>
      <c r="D2300" s="18"/>
      <c r="E2300" s="18"/>
      <c r="F2300" s="18"/>
      <c r="G2300" s="18"/>
      <c r="H2300" s="18"/>
      <c r="I2300" s="18"/>
    </row>
    <row r="2301" spans="1:9" s="4" customFormat="1" ht="12.75">
      <c r="A2301" s="3"/>
      <c r="B2301" s="19"/>
      <c r="C2301" s="3"/>
      <c r="D2301" s="18"/>
      <c r="E2301" s="18"/>
      <c r="F2301" s="18"/>
      <c r="G2301" s="18"/>
      <c r="H2301" s="18"/>
      <c r="I2301" s="18"/>
    </row>
    <row r="2302" spans="1:9" s="4" customFormat="1" ht="12.75">
      <c r="A2302" s="3"/>
      <c r="B2302" s="19"/>
      <c r="C2302" s="3"/>
      <c r="D2302" s="18"/>
      <c r="E2302" s="18"/>
      <c r="F2302" s="18"/>
      <c r="G2302" s="18"/>
      <c r="H2302" s="18"/>
      <c r="I2302" s="18"/>
    </row>
    <row r="2303" spans="1:9" s="4" customFormat="1" ht="12.75">
      <c r="A2303" s="3"/>
      <c r="B2303" s="19"/>
      <c r="C2303" s="3"/>
      <c r="D2303" s="18"/>
      <c r="E2303" s="18"/>
      <c r="F2303" s="18"/>
      <c r="G2303" s="18"/>
      <c r="H2303" s="18"/>
      <c r="I2303" s="18"/>
    </row>
    <row r="2304" spans="1:9" s="4" customFormat="1" ht="12.75">
      <c r="A2304" s="3"/>
      <c r="B2304" s="19"/>
      <c r="C2304" s="3"/>
      <c r="D2304" s="18"/>
      <c r="E2304" s="18"/>
      <c r="F2304" s="18"/>
      <c r="G2304" s="18"/>
      <c r="H2304" s="18"/>
      <c r="I2304" s="18"/>
    </row>
    <row r="2305" spans="1:9" s="4" customFormat="1" ht="12.75">
      <c r="A2305" s="3"/>
      <c r="B2305" s="19"/>
      <c r="C2305" s="3"/>
      <c r="D2305" s="18"/>
      <c r="E2305" s="18"/>
      <c r="F2305" s="18"/>
      <c r="G2305" s="18"/>
      <c r="H2305" s="18"/>
      <c r="I2305" s="18"/>
    </row>
    <row r="2306" spans="1:9" s="4" customFormat="1" ht="12.75">
      <c r="A2306" s="3"/>
      <c r="B2306" s="19"/>
      <c r="C2306" s="3"/>
      <c r="D2306" s="18"/>
      <c r="E2306" s="18"/>
      <c r="F2306" s="18"/>
      <c r="G2306" s="18"/>
      <c r="H2306" s="18"/>
      <c r="I2306" s="18"/>
    </row>
    <row r="2307" spans="1:9" s="4" customFormat="1" ht="12.75">
      <c r="A2307" s="3"/>
      <c r="B2307" s="19"/>
      <c r="C2307" s="3"/>
      <c r="D2307" s="18"/>
      <c r="E2307" s="18"/>
      <c r="F2307" s="18"/>
      <c r="G2307" s="18"/>
      <c r="H2307" s="18"/>
      <c r="I2307" s="18"/>
    </row>
    <row r="2308" spans="1:9" s="4" customFormat="1" ht="12.75">
      <c r="A2308" s="3"/>
      <c r="B2308" s="19"/>
      <c r="C2308" s="3"/>
      <c r="D2308" s="18"/>
      <c r="E2308" s="18"/>
      <c r="F2308" s="18"/>
      <c r="G2308" s="18"/>
      <c r="H2308" s="18"/>
      <c r="I2308" s="18"/>
    </row>
    <row r="2309" spans="1:9" s="4" customFormat="1" ht="12.75">
      <c r="A2309" s="3"/>
      <c r="B2309" s="19"/>
      <c r="C2309" s="3"/>
      <c r="D2309" s="18"/>
      <c r="E2309" s="18"/>
      <c r="F2309" s="18"/>
      <c r="G2309" s="18"/>
      <c r="H2309" s="18"/>
      <c r="I2309" s="18"/>
    </row>
    <row r="2310" spans="1:9" s="4" customFormat="1" ht="12.75">
      <c r="A2310" s="3"/>
      <c r="B2310" s="19"/>
      <c r="C2310" s="3"/>
      <c r="D2310" s="18"/>
      <c r="E2310" s="18"/>
      <c r="F2310" s="18"/>
      <c r="G2310" s="18"/>
      <c r="H2310" s="18"/>
      <c r="I2310" s="18"/>
    </row>
    <row r="2311" spans="1:9" s="4" customFormat="1" ht="12.75">
      <c r="A2311" s="3"/>
      <c r="B2311" s="19"/>
      <c r="C2311" s="3"/>
      <c r="D2311" s="18"/>
      <c r="E2311" s="18"/>
      <c r="F2311" s="18"/>
      <c r="G2311" s="18"/>
      <c r="H2311" s="18"/>
      <c r="I2311" s="18"/>
    </row>
    <row r="2312" spans="1:9" s="4" customFormat="1" ht="12.75">
      <c r="A2312" s="3"/>
      <c r="B2312" s="19"/>
      <c r="C2312" s="3"/>
      <c r="D2312" s="18"/>
      <c r="E2312" s="18"/>
      <c r="F2312" s="18"/>
      <c r="G2312" s="18"/>
      <c r="H2312" s="18"/>
      <c r="I2312" s="18"/>
    </row>
    <row r="2313" spans="1:9" s="4" customFormat="1" ht="12.75">
      <c r="A2313" s="3"/>
      <c r="B2313" s="19"/>
      <c r="C2313" s="3"/>
      <c r="D2313" s="18"/>
      <c r="E2313" s="18"/>
      <c r="F2313" s="18"/>
      <c r="G2313" s="18"/>
      <c r="H2313" s="18"/>
      <c r="I2313" s="18"/>
    </row>
    <row r="2314" spans="1:9" s="4" customFormat="1" ht="12.75">
      <c r="A2314" s="3"/>
      <c r="B2314" s="19"/>
      <c r="C2314" s="3"/>
      <c r="D2314" s="18"/>
      <c r="E2314" s="18"/>
      <c r="F2314" s="18"/>
      <c r="G2314" s="18"/>
      <c r="H2314" s="18"/>
      <c r="I2314" s="18"/>
    </row>
    <row r="2315" spans="1:9" s="4" customFormat="1" ht="12.75">
      <c r="A2315" s="3"/>
      <c r="B2315" s="19"/>
      <c r="C2315" s="3"/>
      <c r="D2315" s="18"/>
      <c r="E2315" s="18"/>
      <c r="F2315" s="18"/>
      <c r="G2315" s="18"/>
      <c r="H2315" s="18"/>
      <c r="I2315" s="18"/>
    </row>
    <row r="2316" spans="1:9" s="4" customFormat="1" ht="12.75">
      <c r="A2316" s="3"/>
      <c r="B2316" s="19"/>
      <c r="C2316" s="3"/>
      <c r="D2316" s="18"/>
      <c r="E2316" s="18"/>
      <c r="F2316" s="18"/>
      <c r="G2316" s="18"/>
      <c r="H2316" s="18"/>
      <c r="I2316" s="18"/>
    </row>
    <row r="2317" spans="1:9" s="4" customFormat="1" ht="12.75">
      <c r="A2317" s="3"/>
      <c r="B2317" s="19"/>
      <c r="C2317" s="3"/>
      <c r="D2317" s="18"/>
      <c r="E2317" s="18"/>
      <c r="F2317" s="18"/>
      <c r="G2317" s="18"/>
      <c r="H2317" s="18"/>
      <c r="I2317" s="18"/>
    </row>
    <row r="2318" spans="1:9" s="4" customFormat="1" ht="12.75">
      <c r="A2318" s="3"/>
      <c r="B2318" s="19"/>
      <c r="C2318" s="3"/>
      <c r="D2318" s="18"/>
      <c r="E2318" s="18"/>
      <c r="F2318" s="18"/>
      <c r="G2318" s="18"/>
      <c r="H2318" s="18"/>
      <c r="I2318" s="18"/>
    </row>
    <row r="2319" spans="1:9" s="4" customFormat="1" ht="12.75">
      <c r="A2319" s="3"/>
      <c r="B2319" s="19"/>
      <c r="C2319" s="3"/>
      <c r="D2319" s="18"/>
      <c r="E2319" s="18"/>
      <c r="F2319" s="18"/>
      <c r="G2319" s="18"/>
      <c r="H2319" s="18"/>
      <c r="I2319" s="18"/>
    </row>
    <row r="2320" spans="1:9" s="4" customFormat="1" ht="12.75">
      <c r="A2320" s="3"/>
      <c r="B2320" s="19"/>
      <c r="C2320" s="3"/>
      <c r="D2320" s="18"/>
      <c r="E2320" s="18"/>
      <c r="F2320" s="18"/>
      <c r="G2320" s="18"/>
      <c r="H2320" s="18"/>
      <c r="I2320" s="18"/>
    </row>
    <row r="2321" spans="1:9" s="4" customFormat="1" ht="12.75">
      <c r="A2321" s="3"/>
      <c r="B2321" s="19"/>
      <c r="C2321" s="3"/>
      <c r="D2321" s="18"/>
      <c r="E2321" s="18"/>
      <c r="F2321" s="18"/>
      <c r="G2321" s="18"/>
      <c r="H2321" s="18"/>
      <c r="I2321" s="18"/>
    </row>
    <row r="2322" spans="1:9" s="4" customFormat="1" ht="12.75">
      <c r="A2322" s="3"/>
      <c r="B2322" s="19"/>
      <c r="C2322" s="3"/>
      <c r="D2322" s="18"/>
      <c r="E2322" s="18"/>
      <c r="F2322" s="18"/>
      <c r="G2322" s="18"/>
      <c r="H2322" s="18"/>
      <c r="I2322" s="18"/>
    </row>
    <row r="2323" spans="1:9" s="4" customFormat="1" ht="12.75">
      <c r="A2323" s="3"/>
      <c r="B2323" s="19"/>
      <c r="C2323" s="3"/>
      <c r="D2323" s="18"/>
      <c r="E2323" s="18"/>
      <c r="F2323" s="18"/>
      <c r="G2323" s="18"/>
      <c r="H2323" s="18"/>
      <c r="I2323" s="18"/>
    </row>
    <row r="2324" spans="1:9" s="4" customFormat="1" ht="12.75">
      <c r="A2324" s="3"/>
      <c r="B2324" s="19"/>
      <c r="C2324" s="3"/>
      <c r="D2324" s="18"/>
      <c r="E2324" s="18"/>
      <c r="F2324" s="18"/>
      <c r="G2324" s="18"/>
      <c r="H2324" s="18"/>
      <c r="I2324" s="18"/>
    </row>
    <row r="2325" spans="1:9" s="4" customFormat="1" ht="12.75">
      <c r="A2325" s="3"/>
      <c r="B2325" s="19"/>
      <c r="C2325" s="3"/>
      <c r="D2325" s="18"/>
      <c r="E2325" s="18"/>
      <c r="F2325" s="18"/>
      <c r="G2325" s="18"/>
      <c r="H2325" s="18"/>
      <c r="I2325" s="18"/>
    </row>
    <row r="2326" spans="1:9" s="4" customFormat="1" ht="12.75">
      <c r="A2326" s="3"/>
      <c r="B2326" s="19"/>
      <c r="C2326" s="3"/>
      <c r="D2326" s="18"/>
      <c r="E2326" s="18"/>
      <c r="F2326" s="18"/>
      <c r="G2326" s="18"/>
      <c r="H2326" s="18"/>
      <c r="I2326" s="18"/>
    </row>
    <row r="2327" spans="1:9" s="4" customFormat="1" ht="12.75">
      <c r="A2327" s="3"/>
      <c r="B2327" s="19"/>
      <c r="C2327" s="3"/>
      <c r="D2327" s="18"/>
      <c r="E2327" s="18"/>
      <c r="F2327" s="18"/>
      <c r="G2327" s="18"/>
      <c r="H2327" s="18"/>
      <c r="I2327" s="18"/>
    </row>
    <row r="2328" spans="1:9" s="4" customFormat="1" ht="12.75">
      <c r="A2328" s="3"/>
      <c r="B2328" s="19"/>
      <c r="C2328" s="3"/>
      <c r="D2328" s="18"/>
      <c r="E2328" s="18"/>
      <c r="F2328" s="18"/>
      <c r="G2328" s="18"/>
      <c r="H2328" s="18"/>
      <c r="I2328" s="18"/>
    </row>
    <row r="2329" spans="1:9" s="4" customFormat="1" ht="12.75">
      <c r="A2329" s="3"/>
      <c r="B2329" s="19"/>
      <c r="C2329" s="3"/>
      <c r="D2329" s="18"/>
      <c r="E2329" s="18"/>
      <c r="F2329" s="18"/>
      <c r="G2329" s="18"/>
      <c r="H2329" s="18"/>
      <c r="I2329" s="18"/>
    </row>
    <row r="2330" spans="1:9" s="4" customFormat="1" ht="12.75">
      <c r="A2330" s="3"/>
      <c r="B2330" s="19"/>
      <c r="C2330" s="3"/>
      <c r="D2330" s="18"/>
      <c r="E2330" s="18"/>
      <c r="F2330" s="18"/>
      <c r="G2330" s="18"/>
      <c r="H2330" s="18"/>
      <c r="I2330" s="18"/>
    </row>
    <row r="2331" spans="1:9" s="4" customFormat="1" ht="12.75">
      <c r="A2331" s="3"/>
      <c r="B2331" s="19"/>
      <c r="C2331" s="3"/>
      <c r="D2331" s="18"/>
      <c r="E2331" s="18"/>
      <c r="F2331" s="18"/>
      <c r="G2331" s="18"/>
      <c r="H2331" s="18"/>
      <c r="I2331" s="18"/>
    </row>
    <row r="2332" spans="1:9" s="4" customFormat="1" ht="12.75">
      <c r="A2332" s="3"/>
      <c r="B2332" s="19"/>
      <c r="C2332" s="3"/>
      <c r="D2332" s="18"/>
      <c r="E2332" s="18"/>
      <c r="F2332" s="18"/>
      <c r="G2332" s="18"/>
      <c r="H2332" s="18"/>
      <c r="I2332" s="18"/>
    </row>
    <row r="2333" spans="1:9" s="4" customFormat="1" ht="12.75">
      <c r="A2333" s="3"/>
      <c r="B2333" s="19"/>
      <c r="C2333" s="3"/>
      <c r="D2333" s="18"/>
      <c r="E2333" s="18"/>
      <c r="F2333" s="18"/>
      <c r="G2333" s="18"/>
      <c r="H2333" s="18"/>
      <c r="I2333" s="18"/>
    </row>
    <row r="2334" spans="1:9" s="4" customFormat="1" ht="12.75">
      <c r="A2334" s="3"/>
      <c r="B2334" s="19"/>
      <c r="C2334" s="3"/>
      <c r="D2334" s="18"/>
      <c r="E2334" s="18"/>
      <c r="F2334" s="18"/>
      <c r="G2334" s="18"/>
      <c r="H2334" s="18"/>
      <c r="I2334" s="18"/>
    </row>
    <row r="2335" spans="1:9" s="4" customFormat="1" ht="12.75">
      <c r="A2335" s="3"/>
      <c r="B2335" s="19"/>
      <c r="C2335" s="3"/>
      <c r="D2335" s="18"/>
      <c r="E2335" s="18"/>
      <c r="F2335" s="18"/>
      <c r="G2335" s="18"/>
      <c r="H2335" s="18"/>
      <c r="I2335" s="18"/>
    </row>
    <row r="2336" spans="1:9" s="4" customFormat="1" ht="12.75">
      <c r="A2336" s="3"/>
      <c r="B2336" s="19"/>
      <c r="C2336" s="3"/>
      <c r="D2336" s="18"/>
      <c r="E2336" s="18"/>
      <c r="F2336" s="18"/>
      <c r="G2336" s="18"/>
      <c r="H2336" s="18"/>
      <c r="I2336" s="18"/>
    </row>
    <row r="2337" spans="1:9" s="4" customFormat="1" ht="12.75">
      <c r="A2337" s="3"/>
      <c r="B2337" s="19"/>
      <c r="C2337" s="3"/>
      <c r="D2337" s="18"/>
      <c r="E2337" s="18"/>
      <c r="F2337" s="18"/>
      <c r="G2337" s="18"/>
      <c r="H2337" s="18"/>
      <c r="I2337" s="18"/>
    </row>
    <row r="2338" spans="1:9" s="4" customFormat="1" ht="12.75">
      <c r="A2338" s="3"/>
      <c r="B2338" s="19"/>
      <c r="C2338" s="3"/>
      <c r="D2338" s="18"/>
      <c r="E2338" s="18"/>
      <c r="F2338" s="18"/>
      <c r="G2338" s="18"/>
      <c r="H2338" s="18"/>
      <c r="I2338" s="18"/>
    </row>
    <row r="2339" spans="1:9" s="4" customFormat="1" ht="12.75">
      <c r="A2339" s="3"/>
      <c r="B2339" s="19"/>
      <c r="C2339" s="3"/>
      <c r="D2339" s="18"/>
      <c r="E2339" s="18"/>
      <c r="F2339" s="18"/>
      <c r="G2339" s="18"/>
      <c r="H2339" s="18"/>
      <c r="I2339" s="18"/>
    </row>
    <row r="2340" spans="1:9" s="4" customFormat="1" ht="12.75">
      <c r="A2340" s="3"/>
      <c r="B2340" s="19"/>
      <c r="C2340" s="3"/>
      <c r="D2340" s="18"/>
      <c r="E2340" s="18"/>
      <c r="F2340" s="18"/>
      <c r="G2340" s="18"/>
      <c r="H2340" s="18"/>
      <c r="I2340" s="18"/>
    </row>
    <row r="2341" spans="1:9" s="4" customFormat="1" ht="12.75">
      <c r="A2341" s="3"/>
      <c r="B2341" s="19"/>
      <c r="C2341" s="3"/>
      <c r="D2341" s="18"/>
      <c r="E2341" s="18"/>
      <c r="F2341" s="18"/>
      <c r="G2341" s="18"/>
      <c r="H2341" s="18"/>
      <c r="I2341" s="18"/>
    </row>
    <row r="2342" spans="1:9" s="4" customFormat="1" ht="12.75">
      <c r="A2342" s="3"/>
      <c r="B2342" s="19"/>
      <c r="C2342" s="3"/>
      <c r="D2342" s="18"/>
      <c r="E2342" s="18"/>
      <c r="F2342" s="18"/>
      <c r="G2342" s="18"/>
      <c r="H2342" s="18"/>
      <c r="I2342" s="18"/>
    </row>
    <row r="2343" spans="1:9" s="4" customFormat="1" ht="12.75">
      <c r="A2343" s="3"/>
      <c r="B2343" s="19"/>
      <c r="C2343" s="3"/>
      <c r="D2343" s="18"/>
      <c r="E2343" s="18"/>
      <c r="F2343" s="18"/>
      <c r="G2343" s="18"/>
      <c r="H2343" s="18"/>
      <c r="I2343" s="18"/>
    </row>
    <row r="2344" spans="1:9" s="4" customFormat="1" ht="12.75">
      <c r="A2344" s="3"/>
      <c r="B2344" s="19"/>
      <c r="C2344" s="3"/>
      <c r="D2344" s="18"/>
      <c r="E2344" s="18"/>
      <c r="F2344" s="18"/>
      <c r="G2344" s="18"/>
      <c r="H2344" s="18"/>
      <c r="I2344" s="18"/>
    </row>
    <row r="2345" spans="1:9" s="4" customFormat="1" ht="12.75">
      <c r="A2345" s="3"/>
      <c r="B2345" s="19"/>
      <c r="C2345" s="3"/>
      <c r="D2345" s="18"/>
      <c r="E2345" s="18"/>
      <c r="F2345" s="18"/>
      <c r="G2345" s="18"/>
      <c r="H2345" s="18"/>
      <c r="I2345" s="18"/>
    </row>
    <row r="2346" spans="1:9" s="4" customFormat="1" ht="12.75">
      <c r="A2346" s="3"/>
      <c r="B2346" s="19"/>
      <c r="C2346" s="3"/>
      <c r="D2346" s="18"/>
      <c r="E2346" s="18"/>
      <c r="F2346" s="18"/>
      <c r="G2346" s="18"/>
      <c r="H2346" s="18"/>
      <c r="I2346" s="18"/>
    </row>
    <row r="2347" spans="1:9" s="4" customFormat="1" ht="12.75">
      <c r="A2347" s="3"/>
      <c r="B2347" s="19"/>
      <c r="C2347" s="3"/>
      <c r="D2347" s="18"/>
      <c r="E2347" s="18"/>
      <c r="F2347" s="18"/>
      <c r="G2347" s="18"/>
      <c r="H2347" s="18"/>
      <c r="I2347" s="18"/>
    </row>
    <row r="2348" spans="1:9" s="4" customFormat="1" ht="12.75">
      <c r="A2348" s="3"/>
      <c r="B2348" s="19"/>
      <c r="C2348" s="3"/>
      <c r="D2348" s="18"/>
      <c r="E2348" s="18"/>
      <c r="F2348" s="18"/>
      <c r="G2348" s="18"/>
      <c r="H2348" s="18"/>
      <c r="I2348" s="18"/>
    </row>
    <row r="2349" spans="1:9" s="4" customFormat="1" ht="12.75">
      <c r="A2349" s="3"/>
      <c r="B2349" s="19"/>
      <c r="C2349" s="3"/>
      <c r="D2349" s="18"/>
      <c r="E2349" s="18"/>
      <c r="F2349" s="18"/>
      <c r="G2349" s="18"/>
      <c r="H2349" s="18"/>
      <c r="I2349" s="18"/>
    </row>
    <row r="2350" spans="1:9" s="4" customFormat="1" ht="12.75">
      <c r="A2350" s="3"/>
      <c r="B2350" s="19"/>
      <c r="C2350" s="3"/>
      <c r="D2350" s="18"/>
      <c r="E2350" s="18"/>
      <c r="F2350" s="18"/>
      <c r="G2350" s="18"/>
      <c r="H2350" s="18"/>
      <c r="I2350" s="18"/>
    </row>
    <row r="2351" spans="1:9" s="4" customFormat="1" ht="12.75">
      <c r="A2351" s="3"/>
      <c r="B2351" s="19"/>
      <c r="C2351" s="3"/>
      <c r="D2351" s="18"/>
      <c r="E2351" s="18"/>
      <c r="F2351" s="18"/>
      <c r="G2351" s="18"/>
      <c r="H2351" s="18"/>
      <c r="I2351" s="18"/>
    </row>
    <row r="2352" spans="1:9" s="4" customFormat="1" ht="12.75">
      <c r="A2352" s="3"/>
      <c r="B2352" s="19"/>
      <c r="C2352" s="3"/>
      <c r="D2352" s="18"/>
      <c r="E2352" s="18"/>
      <c r="F2352" s="18"/>
      <c r="G2352" s="18"/>
      <c r="H2352" s="18"/>
      <c r="I2352" s="18"/>
    </row>
    <row r="2353" spans="1:9" s="4" customFormat="1" ht="12.75">
      <c r="A2353" s="3"/>
      <c r="B2353" s="19"/>
      <c r="C2353" s="3"/>
      <c r="D2353" s="18"/>
      <c r="E2353" s="18"/>
      <c r="F2353" s="18"/>
      <c r="G2353" s="18"/>
      <c r="H2353" s="18"/>
      <c r="I2353" s="18"/>
    </row>
    <row r="2354" spans="1:9" s="4" customFormat="1" ht="12.75">
      <c r="A2354" s="3"/>
      <c r="B2354" s="19"/>
      <c r="C2354" s="3"/>
      <c r="D2354" s="18"/>
      <c r="E2354" s="18"/>
      <c r="F2354" s="18"/>
      <c r="G2354" s="18"/>
      <c r="H2354" s="18"/>
      <c r="I2354" s="18"/>
    </row>
    <row r="2355" spans="1:9" s="4" customFormat="1" ht="12.75">
      <c r="A2355" s="3"/>
      <c r="B2355" s="19"/>
      <c r="C2355" s="3"/>
      <c r="D2355" s="18"/>
      <c r="E2355" s="18"/>
      <c r="F2355" s="18"/>
      <c r="G2355" s="18"/>
      <c r="H2355" s="18"/>
      <c r="I2355" s="18"/>
    </row>
    <row r="2356" spans="1:9" s="4" customFormat="1" ht="12.75">
      <c r="A2356" s="3"/>
      <c r="B2356" s="19"/>
      <c r="C2356" s="3"/>
      <c r="D2356" s="18"/>
      <c r="E2356" s="18"/>
      <c r="F2356" s="18"/>
      <c r="G2356" s="18"/>
      <c r="H2356" s="18"/>
      <c r="I2356" s="18"/>
    </row>
    <row r="2357" spans="1:9" s="4" customFormat="1" ht="12.75">
      <c r="A2357" s="3"/>
      <c r="B2357" s="19"/>
      <c r="C2357" s="3"/>
      <c r="D2357" s="18"/>
      <c r="E2357" s="18"/>
      <c r="F2357" s="18"/>
      <c r="G2357" s="18"/>
      <c r="H2357" s="18"/>
      <c r="I2357" s="18"/>
    </row>
    <row r="2358" spans="1:9" s="4" customFormat="1" ht="12.75">
      <c r="A2358" s="3"/>
      <c r="B2358" s="19"/>
      <c r="C2358" s="3"/>
      <c r="D2358" s="18"/>
      <c r="E2358" s="18"/>
      <c r="F2358" s="18"/>
      <c r="G2358" s="18"/>
      <c r="H2358" s="18"/>
      <c r="I2358" s="18"/>
    </row>
    <row r="2359" spans="1:9" s="4" customFormat="1" ht="12.75">
      <c r="A2359" s="3"/>
      <c r="B2359" s="19"/>
      <c r="C2359" s="3"/>
      <c r="D2359" s="18"/>
      <c r="E2359" s="18"/>
      <c r="F2359" s="18"/>
      <c r="G2359" s="18"/>
      <c r="H2359" s="18"/>
      <c r="I2359" s="18"/>
    </row>
    <row r="2360" spans="1:9" s="4" customFormat="1" ht="12.75">
      <c r="A2360" s="3"/>
      <c r="B2360" s="19"/>
      <c r="C2360" s="3"/>
      <c r="D2360" s="18"/>
      <c r="E2360" s="18"/>
      <c r="F2360" s="18"/>
      <c r="G2360" s="18"/>
      <c r="H2360" s="18"/>
      <c r="I2360" s="18"/>
    </row>
    <row r="2361" spans="1:9" s="4" customFormat="1" ht="12.75">
      <c r="A2361" s="3"/>
      <c r="B2361" s="19"/>
      <c r="C2361" s="3"/>
      <c r="D2361" s="18"/>
      <c r="E2361" s="18"/>
      <c r="F2361" s="18"/>
      <c r="G2361" s="18"/>
      <c r="H2361" s="18"/>
      <c r="I2361" s="18"/>
    </row>
    <row r="2362" spans="1:9" s="4" customFormat="1" ht="12.75">
      <c r="A2362" s="3"/>
      <c r="B2362" s="19"/>
      <c r="C2362" s="3"/>
      <c r="D2362" s="18"/>
      <c r="E2362" s="18"/>
      <c r="F2362" s="18"/>
      <c r="G2362" s="18"/>
      <c r="H2362" s="18"/>
      <c r="I2362" s="18"/>
    </row>
    <row r="2363" spans="1:9" s="4" customFormat="1" ht="12.75">
      <c r="A2363" s="3"/>
      <c r="B2363" s="19"/>
      <c r="C2363" s="3"/>
      <c r="D2363" s="18"/>
      <c r="E2363" s="18"/>
      <c r="F2363" s="18"/>
      <c r="G2363" s="18"/>
      <c r="H2363" s="18"/>
      <c r="I2363" s="18"/>
    </row>
    <row r="2364" spans="1:9" s="4" customFormat="1" ht="12.75">
      <c r="A2364" s="3"/>
      <c r="B2364" s="19"/>
      <c r="C2364" s="3"/>
      <c r="D2364" s="18"/>
      <c r="E2364" s="18"/>
      <c r="F2364" s="18"/>
      <c r="G2364" s="18"/>
      <c r="H2364" s="18"/>
      <c r="I2364" s="18"/>
    </row>
    <row r="2365" spans="1:9" s="4" customFormat="1" ht="12.75">
      <c r="A2365" s="3"/>
      <c r="B2365" s="19"/>
      <c r="C2365" s="3"/>
      <c r="D2365" s="18"/>
      <c r="E2365" s="18"/>
      <c r="F2365" s="18"/>
      <c r="G2365" s="18"/>
      <c r="H2365" s="18"/>
      <c r="I2365" s="18"/>
    </row>
    <row r="2366" spans="1:9" s="4" customFormat="1" ht="12.75">
      <c r="A2366" s="3"/>
      <c r="B2366" s="19"/>
      <c r="C2366" s="3"/>
      <c r="D2366" s="18"/>
      <c r="E2366" s="18"/>
      <c r="F2366" s="18"/>
      <c r="G2366" s="18"/>
      <c r="H2366" s="18"/>
      <c r="I2366" s="18"/>
    </row>
    <row r="2367" spans="1:9" s="4" customFormat="1" ht="12.75">
      <c r="A2367" s="3"/>
      <c r="B2367" s="19"/>
      <c r="C2367" s="3"/>
      <c r="D2367" s="18"/>
      <c r="E2367" s="18"/>
      <c r="F2367" s="18"/>
      <c r="G2367" s="18"/>
      <c r="H2367" s="18"/>
      <c r="I2367" s="18"/>
    </row>
    <row r="2368" spans="1:9" s="4" customFormat="1" ht="12.75">
      <c r="A2368" s="3"/>
      <c r="B2368" s="19"/>
      <c r="C2368" s="3"/>
      <c r="D2368" s="18"/>
      <c r="E2368" s="18"/>
      <c r="F2368" s="18"/>
      <c r="G2368" s="18"/>
      <c r="H2368" s="18"/>
      <c r="I2368" s="18"/>
    </row>
    <row r="2369" spans="1:9" s="4" customFormat="1" ht="12.75">
      <c r="A2369" s="3"/>
      <c r="B2369" s="19"/>
      <c r="C2369" s="3"/>
      <c r="D2369" s="18"/>
      <c r="E2369" s="18"/>
      <c r="F2369" s="18"/>
      <c r="G2369" s="18"/>
      <c r="H2369" s="18"/>
      <c r="I2369" s="18"/>
    </row>
    <row r="2370" spans="1:9" s="4" customFormat="1" ht="12.75">
      <c r="A2370" s="3"/>
      <c r="B2370" s="19"/>
      <c r="C2370" s="3"/>
      <c r="D2370" s="18"/>
      <c r="E2370" s="18"/>
      <c r="F2370" s="18"/>
      <c r="G2370" s="18"/>
      <c r="H2370" s="18"/>
      <c r="I2370" s="18"/>
    </row>
    <row r="2371" spans="1:9" s="4" customFormat="1" ht="12.75">
      <c r="A2371" s="3"/>
      <c r="B2371" s="19"/>
      <c r="C2371" s="3"/>
      <c r="D2371" s="18"/>
      <c r="E2371" s="18"/>
      <c r="F2371" s="18"/>
      <c r="G2371" s="18"/>
      <c r="H2371" s="18"/>
      <c r="I2371" s="18"/>
    </row>
    <row r="2372" spans="1:9" s="4" customFormat="1" ht="12.75">
      <c r="A2372" s="3"/>
      <c r="B2372" s="19"/>
      <c r="C2372" s="3"/>
      <c r="D2372" s="18"/>
      <c r="E2372" s="18"/>
      <c r="F2372" s="18"/>
      <c r="G2372" s="18"/>
      <c r="H2372" s="18"/>
      <c r="I2372" s="18"/>
    </row>
    <row r="2373" spans="1:9" s="4" customFormat="1" ht="12.75">
      <c r="A2373" s="3"/>
      <c r="B2373" s="19"/>
      <c r="C2373" s="3"/>
      <c r="D2373" s="18"/>
      <c r="E2373" s="18"/>
      <c r="F2373" s="18"/>
      <c r="G2373" s="18"/>
      <c r="H2373" s="18"/>
      <c r="I2373" s="18"/>
    </row>
    <row r="2374" spans="1:9" s="4" customFormat="1" ht="12.75">
      <c r="A2374" s="3"/>
      <c r="B2374" s="19"/>
      <c r="C2374" s="3"/>
      <c r="D2374" s="18"/>
      <c r="E2374" s="18"/>
      <c r="F2374" s="18"/>
      <c r="G2374" s="18"/>
      <c r="H2374" s="18"/>
      <c r="I2374" s="18"/>
    </row>
    <row r="2375" spans="1:9" s="4" customFormat="1" ht="12.75">
      <c r="A2375" s="3"/>
      <c r="B2375" s="19"/>
      <c r="C2375" s="3"/>
      <c r="D2375" s="18"/>
      <c r="E2375" s="18"/>
      <c r="F2375" s="18"/>
      <c r="G2375" s="18"/>
      <c r="H2375" s="18"/>
      <c r="I2375" s="18"/>
    </row>
    <row r="2376" spans="1:9" s="4" customFormat="1" ht="12.75">
      <c r="A2376" s="3"/>
      <c r="B2376" s="19"/>
      <c r="C2376" s="3"/>
      <c r="D2376" s="18"/>
      <c r="E2376" s="18"/>
      <c r="F2376" s="18"/>
      <c r="G2376" s="18"/>
      <c r="H2376" s="18"/>
      <c r="I2376" s="18"/>
    </row>
    <row r="2377" spans="1:9" s="4" customFormat="1" ht="12.75">
      <c r="A2377" s="3"/>
      <c r="B2377" s="19"/>
      <c r="C2377" s="3"/>
      <c r="D2377" s="18"/>
      <c r="E2377" s="18"/>
      <c r="F2377" s="18"/>
      <c r="G2377" s="18"/>
      <c r="H2377" s="18"/>
      <c r="I2377" s="18"/>
    </row>
    <row r="2378" spans="1:9" s="4" customFormat="1" ht="12.75">
      <c r="A2378" s="3"/>
      <c r="B2378" s="19"/>
      <c r="C2378" s="3"/>
      <c r="D2378" s="18"/>
      <c r="E2378" s="18"/>
      <c r="F2378" s="18"/>
      <c r="G2378" s="18"/>
      <c r="H2378" s="18"/>
      <c r="I2378" s="18"/>
    </row>
    <row r="2379" spans="1:9" s="4" customFormat="1" ht="12.75">
      <c r="A2379" s="3"/>
      <c r="B2379" s="19"/>
      <c r="C2379" s="3"/>
      <c r="D2379" s="18"/>
      <c r="E2379" s="18"/>
      <c r="F2379" s="18"/>
      <c r="G2379" s="18"/>
      <c r="H2379" s="18"/>
      <c r="I2379" s="18"/>
    </row>
    <row r="2380" spans="1:9" s="4" customFormat="1" ht="12.75">
      <c r="A2380" s="3"/>
      <c r="B2380" s="19"/>
      <c r="C2380" s="3"/>
      <c r="D2380" s="18"/>
      <c r="E2380" s="18"/>
      <c r="F2380" s="18"/>
      <c r="G2380" s="18"/>
      <c r="H2380" s="18"/>
      <c r="I2380" s="18"/>
    </row>
    <row r="2381" spans="1:9" s="4" customFormat="1" ht="12.75">
      <c r="A2381" s="3"/>
      <c r="B2381" s="19"/>
      <c r="C2381" s="3"/>
      <c r="D2381" s="18"/>
      <c r="E2381" s="18"/>
      <c r="F2381" s="18"/>
      <c r="G2381" s="18"/>
      <c r="H2381" s="18"/>
      <c r="I2381" s="18"/>
    </row>
    <row r="2382" spans="1:9" s="4" customFormat="1" ht="12.75">
      <c r="A2382" s="3"/>
      <c r="B2382" s="19"/>
      <c r="C2382" s="3"/>
      <c r="D2382" s="18"/>
      <c r="E2382" s="18"/>
      <c r="F2382" s="18"/>
      <c r="G2382" s="18"/>
      <c r="H2382" s="18"/>
      <c r="I2382" s="18"/>
    </row>
    <row r="2383" spans="1:9" s="4" customFormat="1" ht="12.75">
      <c r="A2383" s="3"/>
      <c r="B2383" s="19"/>
      <c r="C2383" s="3"/>
      <c r="D2383" s="18"/>
      <c r="E2383" s="18"/>
      <c r="F2383" s="18"/>
      <c r="G2383" s="18"/>
      <c r="H2383" s="18"/>
      <c r="I2383" s="18"/>
    </row>
    <row r="2384" spans="1:9" s="4" customFormat="1" ht="12.75">
      <c r="A2384" s="3"/>
      <c r="B2384" s="19"/>
      <c r="C2384" s="3"/>
      <c r="D2384" s="18"/>
      <c r="E2384" s="18"/>
      <c r="F2384" s="18"/>
      <c r="G2384" s="18"/>
      <c r="H2384" s="18"/>
      <c r="I2384" s="18"/>
    </row>
    <row r="2385" spans="1:9" s="4" customFormat="1" ht="12.75">
      <c r="A2385" s="3"/>
      <c r="B2385" s="19"/>
      <c r="C2385" s="3"/>
      <c r="D2385" s="18"/>
      <c r="E2385" s="18"/>
      <c r="F2385" s="18"/>
      <c r="G2385" s="18"/>
      <c r="H2385" s="18"/>
      <c r="I2385" s="18"/>
    </row>
    <row r="2386" spans="1:9" s="4" customFormat="1" ht="12.75">
      <c r="A2386" s="3"/>
      <c r="B2386" s="19"/>
      <c r="C2386" s="3"/>
      <c r="D2386" s="18"/>
      <c r="E2386" s="18"/>
      <c r="F2386" s="18"/>
      <c r="G2386" s="18"/>
      <c r="H2386" s="18"/>
      <c r="I2386" s="18"/>
    </row>
    <row r="2387" spans="1:9" s="4" customFormat="1" ht="12.75">
      <c r="A2387" s="3"/>
      <c r="B2387" s="19"/>
      <c r="C2387" s="3"/>
      <c r="D2387" s="18"/>
      <c r="E2387" s="18"/>
      <c r="F2387" s="18"/>
      <c r="G2387" s="18"/>
      <c r="H2387" s="18"/>
      <c r="I2387" s="18"/>
    </row>
    <row r="2388" spans="1:9" s="4" customFormat="1" ht="12.75">
      <c r="A2388" s="3"/>
      <c r="B2388" s="19"/>
      <c r="C2388" s="3"/>
      <c r="D2388" s="18"/>
      <c r="E2388" s="18"/>
      <c r="F2388" s="18"/>
      <c r="G2388" s="18"/>
      <c r="H2388" s="18"/>
      <c r="I2388" s="18"/>
    </row>
    <row r="2389" spans="1:9" s="4" customFormat="1" ht="12.75">
      <c r="A2389" s="3"/>
      <c r="B2389" s="19"/>
      <c r="C2389" s="3"/>
      <c r="D2389" s="18"/>
      <c r="E2389" s="18"/>
      <c r="F2389" s="18"/>
      <c r="G2389" s="18"/>
      <c r="H2389" s="18"/>
      <c r="I2389" s="18"/>
    </row>
    <row r="2390" spans="1:9" s="4" customFormat="1" ht="12.75">
      <c r="A2390" s="3"/>
      <c r="B2390" s="19"/>
      <c r="C2390" s="3"/>
      <c r="D2390" s="18"/>
      <c r="E2390" s="18"/>
      <c r="F2390" s="18"/>
      <c r="G2390" s="18"/>
      <c r="H2390" s="18"/>
      <c r="I2390" s="18"/>
    </row>
    <row r="2391" spans="1:9" s="4" customFormat="1" ht="12.75">
      <c r="A2391" s="3"/>
      <c r="B2391" s="19"/>
      <c r="C2391" s="3"/>
      <c r="D2391" s="18"/>
      <c r="E2391" s="18"/>
      <c r="F2391" s="18"/>
      <c r="G2391" s="18"/>
      <c r="H2391" s="18"/>
      <c r="I2391" s="18"/>
    </row>
    <row r="2392" spans="1:9" s="4" customFormat="1" ht="12.75">
      <c r="A2392" s="3"/>
      <c r="B2392" s="19"/>
      <c r="C2392" s="3"/>
      <c r="D2392" s="18"/>
      <c r="E2392" s="18"/>
      <c r="F2392" s="18"/>
      <c r="G2392" s="18"/>
      <c r="H2392" s="18"/>
      <c r="I2392" s="18"/>
    </row>
    <row r="2393" spans="1:9" s="4" customFormat="1" ht="12.75">
      <c r="A2393" s="3"/>
      <c r="B2393" s="19"/>
      <c r="C2393" s="3"/>
      <c r="D2393" s="18"/>
      <c r="E2393" s="18"/>
      <c r="F2393" s="18"/>
      <c r="G2393" s="18"/>
      <c r="H2393" s="18"/>
      <c r="I2393" s="18"/>
    </row>
    <row r="2394" spans="1:9" s="4" customFormat="1" ht="12.75">
      <c r="A2394" s="3"/>
      <c r="B2394" s="19"/>
      <c r="C2394" s="3"/>
      <c r="D2394" s="18"/>
      <c r="E2394" s="18"/>
      <c r="F2394" s="18"/>
      <c r="G2394" s="18"/>
      <c r="H2394" s="18"/>
      <c r="I2394" s="18"/>
    </row>
    <row r="2395" spans="1:9" s="4" customFormat="1" ht="12.75">
      <c r="A2395" s="3"/>
      <c r="B2395" s="19"/>
      <c r="C2395" s="3"/>
      <c r="D2395" s="18"/>
      <c r="E2395" s="18"/>
      <c r="F2395" s="18"/>
      <c r="G2395" s="18"/>
      <c r="H2395" s="18"/>
      <c r="I2395" s="18"/>
    </row>
    <row r="2396" spans="1:9" s="4" customFormat="1" ht="12.75">
      <c r="A2396" s="3"/>
      <c r="B2396" s="19"/>
      <c r="C2396" s="3"/>
      <c r="D2396" s="18"/>
      <c r="E2396" s="18"/>
      <c r="F2396" s="18"/>
      <c r="G2396" s="18"/>
      <c r="H2396" s="18"/>
      <c r="I2396" s="18"/>
    </row>
    <row r="2397" spans="1:9" s="4" customFormat="1" ht="12.75">
      <c r="A2397" s="3"/>
      <c r="B2397" s="19"/>
      <c r="C2397" s="3"/>
      <c r="D2397" s="18"/>
      <c r="E2397" s="18"/>
      <c r="F2397" s="18"/>
      <c r="G2397" s="18"/>
      <c r="H2397" s="18"/>
      <c r="I2397" s="18"/>
    </row>
    <row r="2398" spans="1:9" s="4" customFormat="1" ht="12.75">
      <c r="A2398" s="3"/>
      <c r="B2398" s="19"/>
      <c r="C2398" s="3"/>
      <c r="D2398" s="18"/>
      <c r="E2398" s="18"/>
      <c r="F2398" s="18"/>
      <c r="G2398" s="18"/>
      <c r="H2398" s="18"/>
      <c r="I2398" s="18"/>
    </row>
    <row r="2399" spans="1:9" s="4" customFormat="1" ht="12.75">
      <c r="A2399" s="3"/>
      <c r="B2399" s="19"/>
      <c r="C2399" s="3"/>
      <c r="D2399" s="18"/>
      <c r="E2399" s="18"/>
      <c r="F2399" s="18"/>
      <c r="G2399" s="18"/>
      <c r="H2399" s="18"/>
      <c r="I2399" s="18"/>
    </row>
    <row r="2400" spans="1:9" s="4" customFormat="1" ht="12.75">
      <c r="A2400" s="3"/>
      <c r="B2400" s="19"/>
      <c r="C2400" s="3"/>
      <c r="D2400" s="18"/>
      <c r="E2400" s="18"/>
      <c r="F2400" s="18"/>
      <c r="G2400" s="18"/>
      <c r="H2400" s="18"/>
      <c r="I2400" s="18"/>
    </row>
    <row r="2401" spans="1:9" s="4" customFormat="1" ht="12.75">
      <c r="A2401" s="3"/>
      <c r="B2401" s="19"/>
      <c r="C2401" s="3"/>
      <c r="D2401" s="18"/>
      <c r="E2401" s="18"/>
      <c r="F2401" s="18"/>
      <c r="G2401" s="18"/>
      <c r="H2401" s="18"/>
      <c r="I2401" s="18"/>
    </row>
    <row r="2402" spans="1:9" s="4" customFormat="1" ht="12.75">
      <c r="A2402" s="3"/>
      <c r="B2402" s="19"/>
      <c r="C2402" s="3"/>
      <c r="D2402" s="18"/>
      <c r="E2402" s="18"/>
      <c r="F2402" s="18"/>
      <c r="G2402" s="18"/>
      <c r="H2402" s="18"/>
      <c r="I2402" s="18"/>
    </row>
    <row r="2403" spans="1:9" s="4" customFormat="1" ht="12.75">
      <c r="A2403" s="3"/>
      <c r="B2403" s="19"/>
      <c r="C2403" s="3"/>
      <c r="D2403" s="18"/>
      <c r="E2403" s="18"/>
      <c r="F2403" s="18"/>
      <c r="G2403" s="18"/>
      <c r="H2403" s="18"/>
      <c r="I2403" s="18"/>
    </row>
    <row r="2404" spans="1:9" s="4" customFormat="1" ht="12.75">
      <c r="A2404" s="3"/>
      <c r="B2404" s="19"/>
      <c r="C2404" s="3"/>
      <c r="D2404" s="18"/>
      <c r="E2404" s="18"/>
      <c r="F2404" s="18"/>
      <c r="G2404" s="18"/>
      <c r="H2404" s="18"/>
      <c r="I2404" s="18"/>
    </row>
    <row r="2405" spans="1:9" s="4" customFormat="1" ht="12.75">
      <c r="A2405" s="3"/>
      <c r="B2405" s="19"/>
      <c r="C2405" s="3"/>
      <c r="D2405" s="18"/>
      <c r="E2405" s="18"/>
      <c r="F2405" s="18"/>
      <c r="G2405" s="18"/>
      <c r="H2405" s="18"/>
      <c r="I2405" s="18"/>
    </row>
    <row r="2406" spans="1:9" s="4" customFormat="1" ht="12.75">
      <c r="A2406" s="3"/>
      <c r="B2406" s="19"/>
      <c r="C2406" s="3"/>
      <c r="D2406" s="18"/>
      <c r="E2406" s="18"/>
      <c r="F2406" s="18"/>
      <c r="G2406" s="18"/>
      <c r="H2406" s="18"/>
      <c r="I2406" s="18"/>
    </row>
    <row r="2407" spans="1:9" s="4" customFormat="1" ht="12.75">
      <c r="A2407" s="3"/>
      <c r="B2407" s="19"/>
      <c r="C2407" s="3"/>
      <c r="D2407" s="18"/>
      <c r="E2407" s="18"/>
      <c r="F2407" s="18"/>
      <c r="G2407" s="18"/>
      <c r="H2407" s="18"/>
      <c r="I2407" s="18"/>
    </row>
    <row r="2408" spans="1:9" s="4" customFormat="1" ht="12.75">
      <c r="A2408" s="3"/>
      <c r="B2408" s="19"/>
      <c r="C2408" s="3"/>
      <c r="D2408" s="18"/>
      <c r="E2408" s="18"/>
      <c r="F2408" s="18"/>
      <c r="G2408" s="18"/>
      <c r="H2408" s="18"/>
      <c r="I2408" s="18"/>
    </row>
    <row r="2409" spans="1:9" s="4" customFormat="1" ht="12.75">
      <c r="A2409" s="3"/>
      <c r="B2409" s="19"/>
      <c r="C2409" s="3"/>
      <c r="D2409" s="18"/>
      <c r="E2409" s="18"/>
      <c r="F2409" s="18"/>
      <c r="G2409" s="18"/>
      <c r="H2409" s="18"/>
      <c r="I2409" s="18"/>
    </row>
    <row r="2410" spans="1:9" s="4" customFormat="1" ht="12.75">
      <c r="A2410" s="3"/>
      <c r="B2410" s="19"/>
      <c r="C2410" s="3"/>
      <c r="D2410" s="18"/>
      <c r="E2410" s="18"/>
      <c r="F2410" s="18"/>
      <c r="G2410" s="18"/>
      <c r="H2410" s="18"/>
      <c r="I2410" s="18"/>
    </row>
    <row r="2411" spans="1:9" s="4" customFormat="1" ht="12.75">
      <c r="A2411" s="3"/>
      <c r="B2411" s="19"/>
      <c r="C2411" s="3"/>
      <c r="D2411" s="18"/>
      <c r="E2411" s="18"/>
      <c r="F2411" s="18"/>
      <c r="G2411" s="18"/>
      <c r="H2411" s="18"/>
      <c r="I2411" s="18"/>
    </row>
    <row r="2412" spans="1:9" s="4" customFormat="1" ht="12.75">
      <c r="A2412" s="3"/>
      <c r="B2412" s="19"/>
      <c r="C2412" s="3"/>
      <c r="D2412" s="18"/>
      <c r="E2412" s="18"/>
      <c r="F2412" s="18"/>
      <c r="G2412" s="18"/>
      <c r="H2412" s="18"/>
      <c r="I2412" s="18"/>
    </row>
    <row r="2413" spans="1:9" s="4" customFormat="1" ht="12.75">
      <c r="A2413" s="3"/>
      <c r="B2413" s="19"/>
      <c r="C2413" s="3"/>
      <c r="D2413" s="18"/>
      <c r="E2413" s="18"/>
      <c r="F2413" s="18"/>
      <c r="G2413" s="18"/>
      <c r="H2413" s="18"/>
      <c r="I2413" s="18"/>
    </row>
    <row r="2414" spans="1:9" s="4" customFormat="1" ht="12.75">
      <c r="A2414" s="3"/>
      <c r="B2414" s="19"/>
      <c r="C2414" s="3"/>
      <c r="D2414" s="18"/>
      <c r="E2414" s="18"/>
      <c r="F2414" s="18"/>
      <c r="G2414" s="18"/>
      <c r="H2414" s="18"/>
      <c r="I2414" s="18"/>
    </row>
    <row r="2415" spans="1:9" s="4" customFormat="1" ht="12.75">
      <c r="A2415" s="3"/>
      <c r="B2415" s="19"/>
      <c r="C2415" s="3"/>
      <c r="D2415" s="18"/>
      <c r="E2415" s="18"/>
      <c r="F2415" s="18"/>
      <c r="G2415" s="18"/>
      <c r="H2415" s="18"/>
      <c r="I2415" s="18"/>
    </row>
    <row r="2416" spans="1:9" s="4" customFormat="1" ht="12.75">
      <c r="A2416" s="3"/>
      <c r="B2416" s="19"/>
      <c r="C2416" s="3"/>
      <c r="D2416" s="18"/>
      <c r="E2416" s="18"/>
      <c r="F2416" s="18"/>
      <c r="G2416" s="18"/>
      <c r="H2416" s="18"/>
      <c r="I2416" s="18"/>
    </row>
    <row r="2417" spans="1:9" s="4" customFormat="1" ht="12.75">
      <c r="A2417" s="3"/>
      <c r="B2417" s="19"/>
      <c r="C2417" s="3"/>
      <c r="D2417" s="18"/>
      <c r="E2417" s="18"/>
      <c r="F2417" s="18"/>
      <c r="G2417" s="18"/>
      <c r="H2417" s="18"/>
      <c r="I2417" s="18"/>
    </row>
    <row r="2418" spans="1:9" s="4" customFormat="1" ht="12.75">
      <c r="A2418" s="3"/>
      <c r="B2418" s="19"/>
      <c r="C2418" s="3"/>
      <c r="D2418" s="18"/>
      <c r="E2418" s="18"/>
      <c r="F2418" s="18"/>
      <c r="G2418" s="18"/>
      <c r="H2418" s="18"/>
      <c r="I2418" s="18"/>
    </row>
    <row r="2419" spans="1:9" s="4" customFormat="1" ht="12.75">
      <c r="A2419" s="3"/>
      <c r="B2419" s="19"/>
      <c r="C2419" s="3"/>
      <c r="D2419" s="18"/>
      <c r="E2419" s="18"/>
      <c r="F2419" s="18"/>
      <c r="G2419" s="18"/>
      <c r="H2419" s="18"/>
      <c r="I2419" s="18"/>
    </row>
    <row r="2420" spans="1:9" s="4" customFormat="1" ht="12.75">
      <c r="A2420" s="3"/>
      <c r="B2420" s="19"/>
      <c r="C2420" s="3"/>
      <c r="D2420" s="18"/>
      <c r="E2420" s="18"/>
      <c r="F2420" s="18"/>
      <c r="G2420" s="18"/>
      <c r="H2420" s="18"/>
      <c r="I2420" s="18"/>
    </row>
    <row r="2421" spans="1:9" s="4" customFormat="1" ht="12.75">
      <c r="A2421" s="3"/>
      <c r="B2421" s="19"/>
      <c r="C2421" s="3"/>
      <c r="D2421" s="18"/>
      <c r="E2421" s="18"/>
      <c r="F2421" s="18"/>
      <c r="G2421" s="18"/>
      <c r="H2421" s="18"/>
      <c r="I2421" s="18"/>
    </row>
    <row r="2422" spans="1:9" s="4" customFormat="1" ht="12.75">
      <c r="A2422" s="3"/>
      <c r="B2422" s="19"/>
      <c r="C2422" s="3"/>
      <c r="D2422" s="18"/>
      <c r="E2422" s="18"/>
      <c r="F2422" s="18"/>
      <c r="G2422" s="18"/>
      <c r="H2422" s="18"/>
      <c r="I2422" s="18"/>
    </row>
    <row r="2423" spans="1:9" s="4" customFormat="1" ht="12.75">
      <c r="A2423" s="3"/>
      <c r="B2423" s="19"/>
      <c r="C2423" s="3"/>
      <c r="D2423" s="18"/>
      <c r="E2423" s="18"/>
      <c r="F2423" s="18"/>
      <c r="G2423" s="18"/>
      <c r="H2423" s="18"/>
      <c r="I2423" s="18"/>
    </row>
    <row r="2424" spans="1:9" s="4" customFormat="1" ht="12.75">
      <c r="A2424" s="3"/>
      <c r="B2424" s="19"/>
      <c r="C2424" s="3"/>
      <c r="D2424" s="18"/>
      <c r="E2424" s="18"/>
      <c r="F2424" s="18"/>
      <c r="G2424" s="18"/>
      <c r="H2424" s="18"/>
      <c r="I2424" s="18"/>
    </row>
    <row r="2425" spans="1:9" s="4" customFormat="1" ht="12.75">
      <c r="A2425" s="3"/>
      <c r="B2425" s="19"/>
      <c r="C2425" s="3"/>
      <c r="D2425" s="18"/>
      <c r="E2425" s="18"/>
      <c r="F2425" s="18"/>
      <c r="G2425" s="18"/>
      <c r="H2425" s="18"/>
      <c r="I2425" s="18"/>
    </row>
    <row r="2426" spans="1:9" s="4" customFormat="1" ht="12.75">
      <c r="A2426" s="3"/>
      <c r="B2426" s="19"/>
      <c r="C2426" s="3"/>
      <c r="D2426" s="18"/>
      <c r="E2426" s="18"/>
      <c r="F2426" s="18"/>
      <c r="G2426" s="18"/>
      <c r="H2426" s="18"/>
      <c r="I2426" s="18"/>
    </row>
    <row r="2427" spans="1:9" s="4" customFormat="1" ht="12.75">
      <c r="A2427" s="3"/>
      <c r="B2427" s="19"/>
      <c r="C2427" s="3"/>
      <c r="D2427" s="18"/>
      <c r="E2427" s="18"/>
      <c r="F2427" s="18"/>
      <c r="G2427" s="18"/>
      <c r="H2427" s="18"/>
      <c r="I2427" s="18"/>
    </row>
    <row r="2428" spans="1:9" s="4" customFormat="1" ht="12.75">
      <c r="A2428" s="3"/>
      <c r="B2428" s="19"/>
      <c r="C2428" s="3"/>
      <c r="D2428" s="18"/>
      <c r="E2428" s="18"/>
      <c r="F2428" s="18"/>
      <c r="G2428" s="18"/>
      <c r="H2428" s="18"/>
      <c r="I2428" s="18"/>
    </row>
    <row r="2429" spans="1:9" s="4" customFormat="1" ht="12.75">
      <c r="A2429" s="3"/>
      <c r="B2429" s="19"/>
      <c r="C2429" s="3"/>
      <c r="D2429" s="18"/>
      <c r="E2429" s="18"/>
      <c r="F2429" s="18"/>
      <c r="G2429" s="18"/>
      <c r="H2429" s="18"/>
      <c r="I2429" s="18"/>
    </row>
    <row r="2430" spans="1:9" s="4" customFormat="1" ht="12.75">
      <c r="A2430" s="3"/>
      <c r="B2430" s="19"/>
      <c r="C2430" s="3"/>
      <c r="D2430" s="18"/>
      <c r="E2430" s="18"/>
      <c r="F2430" s="18"/>
      <c r="G2430" s="18"/>
      <c r="H2430" s="18"/>
      <c r="I2430" s="18"/>
    </row>
    <row r="2431" spans="1:9" s="4" customFormat="1" ht="12.75">
      <c r="A2431" s="3"/>
      <c r="B2431" s="19"/>
      <c r="C2431" s="3"/>
      <c r="D2431" s="18"/>
      <c r="E2431" s="18"/>
      <c r="F2431" s="18"/>
      <c r="G2431" s="18"/>
      <c r="H2431" s="18"/>
      <c r="I2431" s="18"/>
    </row>
    <row r="2432" spans="1:9" s="4" customFormat="1" ht="12.75">
      <c r="A2432" s="3"/>
      <c r="B2432" s="19"/>
      <c r="C2432" s="3"/>
      <c r="D2432" s="18"/>
      <c r="E2432" s="18"/>
      <c r="F2432" s="18"/>
      <c r="G2432" s="18"/>
      <c r="H2432" s="18"/>
      <c r="I2432" s="18"/>
    </row>
    <row r="2433" spans="1:9" s="4" customFormat="1" ht="12.75">
      <c r="A2433" s="3"/>
      <c r="B2433" s="19"/>
      <c r="C2433" s="3"/>
      <c r="D2433" s="18"/>
      <c r="E2433" s="18"/>
      <c r="F2433" s="18"/>
      <c r="G2433" s="18"/>
      <c r="H2433" s="18"/>
      <c r="I2433" s="18"/>
    </row>
    <row r="2434" spans="1:9" s="4" customFormat="1" ht="12.75">
      <c r="A2434" s="3"/>
      <c r="B2434" s="19"/>
      <c r="C2434" s="3"/>
      <c r="D2434" s="18"/>
      <c r="E2434" s="18"/>
      <c r="F2434" s="18"/>
      <c r="G2434" s="18"/>
      <c r="H2434" s="18"/>
      <c r="I2434" s="18"/>
    </row>
    <row r="2435" spans="1:9" s="4" customFormat="1" ht="12.75">
      <c r="A2435" s="3"/>
      <c r="B2435" s="19"/>
      <c r="C2435" s="3"/>
      <c r="D2435" s="18"/>
      <c r="E2435" s="18"/>
      <c r="F2435" s="18"/>
      <c r="G2435" s="18"/>
      <c r="H2435" s="18"/>
      <c r="I2435" s="18"/>
    </row>
    <row r="2436" spans="1:9" s="4" customFormat="1" ht="12.75">
      <c r="A2436" s="3"/>
      <c r="B2436" s="19"/>
      <c r="C2436" s="3"/>
      <c r="D2436" s="18"/>
      <c r="E2436" s="18"/>
      <c r="F2436" s="18"/>
      <c r="G2436" s="18"/>
      <c r="H2436" s="18"/>
      <c r="I2436" s="18"/>
    </row>
    <row r="2437" spans="1:9" s="4" customFormat="1" ht="12.75">
      <c r="A2437" s="3"/>
      <c r="B2437" s="19"/>
      <c r="C2437" s="3"/>
      <c r="D2437" s="18"/>
      <c r="E2437" s="18"/>
      <c r="F2437" s="18"/>
      <c r="G2437" s="18"/>
      <c r="H2437" s="18"/>
      <c r="I2437" s="18"/>
    </row>
    <row r="2438" spans="1:9" s="4" customFormat="1" ht="12.75">
      <c r="A2438" s="3"/>
      <c r="B2438" s="19"/>
      <c r="C2438" s="3"/>
      <c r="D2438" s="18"/>
      <c r="E2438" s="18"/>
      <c r="F2438" s="18"/>
      <c r="G2438" s="18"/>
      <c r="H2438" s="18"/>
      <c r="I2438" s="18"/>
    </row>
    <row r="2439" spans="1:9" s="4" customFormat="1" ht="12.75">
      <c r="A2439" s="3"/>
      <c r="B2439" s="19"/>
      <c r="C2439" s="3"/>
      <c r="D2439" s="18"/>
      <c r="E2439" s="18"/>
      <c r="F2439" s="18"/>
      <c r="G2439" s="18"/>
      <c r="H2439" s="18"/>
      <c r="I2439" s="18"/>
    </row>
    <row r="2440" spans="1:9" s="4" customFormat="1" ht="12.75">
      <c r="A2440" s="3"/>
      <c r="B2440" s="19"/>
      <c r="C2440" s="3"/>
      <c r="D2440" s="18"/>
      <c r="E2440" s="18"/>
      <c r="F2440" s="18"/>
      <c r="G2440" s="18"/>
      <c r="H2440" s="18"/>
      <c r="I2440" s="18"/>
    </row>
    <row r="2441" spans="1:9" s="4" customFormat="1" ht="12.75">
      <c r="A2441" s="3"/>
      <c r="B2441" s="19"/>
      <c r="C2441" s="3"/>
      <c r="D2441" s="18"/>
      <c r="E2441" s="18"/>
      <c r="F2441" s="18"/>
      <c r="G2441" s="18"/>
      <c r="H2441" s="18"/>
      <c r="I2441" s="18"/>
    </row>
    <row r="2442" spans="1:9" s="4" customFormat="1" ht="12.75">
      <c r="A2442" s="3"/>
      <c r="B2442" s="19"/>
      <c r="C2442" s="3"/>
      <c r="D2442" s="18"/>
      <c r="E2442" s="18"/>
      <c r="F2442" s="18"/>
      <c r="G2442" s="18"/>
      <c r="H2442" s="18"/>
      <c r="I2442" s="18"/>
    </row>
    <row r="2443" spans="1:9" s="4" customFormat="1" ht="12.75">
      <c r="A2443" s="3"/>
      <c r="B2443" s="19"/>
      <c r="C2443" s="3"/>
      <c r="D2443" s="18"/>
      <c r="E2443" s="18"/>
      <c r="F2443" s="18"/>
      <c r="G2443" s="18"/>
      <c r="H2443" s="18"/>
      <c r="I2443" s="18"/>
    </row>
    <row r="2444" spans="1:9" s="4" customFormat="1" ht="12.75">
      <c r="A2444" s="3"/>
      <c r="B2444" s="19"/>
      <c r="C2444" s="3"/>
      <c r="D2444" s="18"/>
      <c r="E2444" s="18"/>
      <c r="F2444" s="18"/>
      <c r="G2444" s="18"/>
      <c r="H2444" s="18"/>
      <c r="I2444" s="18"/>
    </row>
    <row r="2445" spans="1:9" s="4" customFormat="1" ht="12.75">
      <c r="A2445" s="3"/>
      <c r="B2445" s="19"/>
      <c r="C2445" s="3"/>
      <c r="D2445" s="18"/>
      <c r="E2445" s="18"/>
      <c r="F2445" s="18"/>
      <c r="G2445" s="18"/>
      <c r="H2445" s="18"/>
      <c r="I2445" s="18"/>
    </row>
    <row r="2446" spans="1:9" s="4" customFormat="1" ht="12.75">
      <c r="A2446" s="3"/>
      <c r="B2446" s="19"/>
      <c r="C2446" s="3"/>
      <c r="D2446" s="18"/>
      <c r="E2446" s="18"/>
      <c r="F2446" s="18"/>
      <c r="G2446" s="18"/>
      <c r="H2446" s="18"/>
      <c r="I2446" s="18"/>
    </row>
    <row r="2447" spans="1:9" s="4" customFormat="1" ht="12.75">
      <c r="A2447" s="3"/>
      <c r="B2447" s="19"/>
      <c r="C2447" s="3"/>
      <c r="D2447" s="18"/>
      <c r="E2447" s="18"/>
      <c r="F2447" s="18"/>
      <c r="G2447" s="18"/>
      <c r="H2447" s="18"/>
      <c r="I2447" s="18"/>
    </row>
    <row r="2448" spans="1:9" s="4" customFormat="1" ht="12.75">
      <c r="A2448" s="3"/>
      <c r="B2448" s="19"/>
      <c r="C2448" s="3"/>
      <c r="D2448" s="18"/>
      <c r="E2448" s="18"/>
      <c r="F2448" s="18"/>
      <c r="G2448" s="18"/>
      <c r="H2448" s="18"/>
      <c r="I2448" s="18"/>
    </row>
    <row r="2449" spans="1:9" s="4" customFormat="1" ht="12.75">
      <c r="A2449" s="3"/>
      <c r="B2449" s="19"/>
      <c r="C2449" s="3"/>
      <c r="D2449" s="18"/>
      <c r="E2449" s="18"/>
      <c r="F2449" s="18"/>
      <c r="G2449" s="18"/>
      <c r="H2449" s="18"/>
      <c r="I2449" s="18"/>
    </row>
    <row r="2450" spans="1:9" s="4" customFormat="1" ht="12.75">
      <c r="A2450" s="3"/>
      <c r="B2450" s="19"/>
      <c r="C2450" s="3"/>
      <c r="D2450" s="18"/>
      <c r="E2450" s="18"/>
      <c r="F2450" s="18"/>
      <c r="G2450" s="18"/>
      <c r="H2450" s="18"/>
      <c r="I2450" s="18"/>
    </row>
    <row r="2451" spans="1:9" s="4" customFormat="1" ht="12.75">
      <c r="A2451" s="3"/>
      <c r="B2451" s="19"/>
      <c r="C2451" s="3"/>
      <c r="D2451" s="18"/>
      <c r="E2451" s="18"/>
      <c r="F2451" s="18"/>
      <c r="G2451" s="18"/>
      <c r="H2451" s="18"/>
      <c r="I2451" s="18"/>
    </row>
    <row r="2452" spans="1:9" s="4" customFormat="1" ht="12.75">
      <c r="A2452" s="3"/>
      <c r="B2452" s="19"/>
      <c r="C2452" s="3"/>
      <c r="D2452" s="18"/>
      <c r="E2452" s="18"/>
      <c r="F2452" s="18"/>
      <c r="G2452" s="18"/>
      <c r="H2452" s="18"/>
      <c r="I2452" s="18"/>
    </row>
    <row r="2453" spans="1:9" s="4" customFormat="1" ht="12.75">
      <c r="A2453" s="3"/>
      <c r="B2453" s="19"/>
      <c r="C2453" s="3"/>
      <c r="D2453" s="18"/>
      <c r="E2453" s="18"/>
      <c r="F2453" s="18"/>
      <c r="G2453" s="18"/>
      <c r="H2453" s="18"/>
      <c r="I2453" s="18"/>
    </row>
    <row r="2454" spans="1:9" s="4" customFormat="1" ht="12.75">
      <c r="A2454" s="3"/>
      <c r="B2454" s="19"/>
      <c r="C2454" s="3"/>
      <c r="D2454" s="18"/>
      <c r="E2454" s="18"/>
      <c r="F2454" s="18"/>
      <c r="G2454" s="18"/>
      <c r="H2454" s="18"/>
      <c r="I2454" s="18"/>
    </row>
    <row r="2455" spans="1:9" s="4" customFormat="1" ht="12.75">
      <c r="A2455" s="3"/>
      <c r="B2455" s="19"/>
      <c r="C2455" s="3"/>
      <c r="D2455" s="18"/>
      <c r="E2455" s="18"/>
      <c r="F2455" s="18"/>
      <c r="G2455" s="18"/>
      <c r="H2455" s="18"/>
      <c r="I2455" s="18"/>
    </row>
    <row r="2456" spans="1:9" s="4" customFormat="1" ht="12.75">
      <c r="A2456" s="3"/>
      <c r="B2456" s="19"/>
      <c r="C2456" s="3"/>
      <c r="D2456" s="18"/>
      <c r="E2456" s="18"/>
      <c r="F2456" s="18"/>
      <c r="G2456" s="18"/>
      <c r="H2456" s="18"/>
      <c r="I2456" s="18"/>
    </row>
    <row r="2457" spans="1:9" s="4" customFormat="1" ht="12.75">
      <c r="A2457" s="3"/>
      <c r="B2457" s="19"/>
      <c r="C2457" s="3"/>
      <c r="D2457" s="18"/>
      <c r="E2457" s="18"/>
      <c r="F2457" s="18"/>
      <c r="G2457" s="18"/>
      <c r="H2457" s="18"/>
      <c r="I2457" s="18"/>
    </row>
    <row r="2458" spans="1:9" s="4" customFormat="1" ht="12.75">
      <c r="A2458" s="3"/>
      <c r="B2458" s="19"/>
      <c r="C2458" s="3"/>
      <c r="D2458" s="18"/>
      <c r="E2458" s="18"/>
      <c r="F2458" s="18"/>
      <c r="G2458" s="18"/>
      <c r="H2458" s="18"/>
      <c r="I2458" s="18"/>
    </row>
    <row r="2459" spans="1:9" s="4" customFormat="1" ht="12.75">
      <c r="A2459" s="3"/>
      <c r="B2459" s="19"/>
      <c r="C2459" s="3"/>
      <c r="D2459" s="18"/>
      <c r="E2459" s="18"/>
      <c r="F2459" s="18"/>
      <c r="G2459" s="18"/>
      <c r="H2459" s="18"/>
      <c r="I2459" s="18"/>
    </row>
    <row r="2460" spans="1:9" s="4" customFormat="1" ht="12.75">
      <c r="A2460" s="3"/>
      <c r="B2460" s="19"/>
      <c r="C2460" s="3"/>
      <c r="D2460" s="18"/>
      <c r="E2460" s="18"/>
      <c r="F2460" s="18"/>
      <c r="G2460" s="18"/>
      <c r="H2460" s="18"/>
      <c r="I2460" s="18"/>
    </row>
    <row r="2461" spans="1:9" s="4" customFormat="1" ht="12.75">
      <c r="A2461" s="3"/>
      <c r="B2461" s="19"/>
      <c r="C2461" s="3"/>
      <c r="D2461" s="18"/>
      <c r="E2461" s="18"/>
      <c r="F2461" s="18"/>
      <c r="G2461" s="18"/>
      <c r="H2461" s="18"/>
      <c r="I2461" s="18"/>
    </row>
    <row r="2462" spans="1:9" s="4" customFormat="1" ht="12.75">
      <c r="A2462" s="3"/>
      <c r="B2462" s="19"/>
      <c r="C2462" s="3"/>
      <c r="D2462" s="18"/>
      <c r="E2462" s="18"/>
      <c r="F2462" s="18"/>
      <c r="G2462" s="18"/>
      <c r="H2462" s="18"/>
      <c r="I2462" s="18"/>
    </row>
    <row r="2463" spans="1:9" s="4" customFormat="1" ht="12.75">
      <c r="A2463" s="3"/>
      <c r="B2463" s="19"/>
      <c r="C2463" s="3"/>
      <c r="D2463" s="18"/>
      <c r="E2463" s="18"/>
      <c r="F2463" s="18"/>
      <c r="G2463" s="18"/>
      <c r="H2463" s="18"/>
      <c r="I2463" s="18"/>
    </row>
    <row r="2464" spans="1:9" s="4" customFormat="1" ht="12.75">
      <c r="A2464" s="3"/>
      <c r="B2464" s="19"/>
      <c r="C2464" s="3"/>
      <c r="D2464" s="18"/>
      <c r="E2464" s="18"/>
      <c r="F2464" s="18"/>
      <c r="G2464" s="18"/>
      <c r="H2464" s="18"/>
      <c r="I2464" s="18"/>
    </row>
    <row r="2465" spans="1:9" s="4" customFormat="1" ht="12.75">
      <c r="A2465" s="3"/>
      <c r="B2465" s="19"/>
      <c r="C2465" s="3"/>
      <c r="D2465" s="18"/>
      <c r="E2465" s="18"/>
      <c r="F2465" s="18"/>
      <c r="G2465" s="18"/>
      <c r="H2465" s="18"/>
      <c r="I2465" s="18"/>
    </row>
    <row r="2466" spans="1:9" s="4" customFormat="1" ht="12.75">
      <c r="A2466" s="3"/>
      <c r="B2466" s="19"/>
      <c r="C2466" s="3"/>
      <c r="D2466" s="18"/>
      <c r="E2466" s="18"/>
      <c r="F2466" s="18"/>
      <c r="G2466" s="18"/>
      <c r="H2466" s="18"/>
      <c r="I2466" s="18"/>
    </row>
    <row r="2467" spans="1:9" s="4" customFormat="1" ht="12.75">
      <c r="A2467" s="3"/>
      <c r="B2467" s="19"/>
      <c r="C2467" s="3"/>
      <c r="D2467" s="18"/>
      <c r="E2467" s="18"/>
      <c r="F2467" s="18"/>
      <c r="G2467" s="18"/>
      <c r="H2467" s="18"/>
      <c r="I2467" s="18"/>
    </row>
    <row r="2468" spans="1:9" s="4" customFormat="1" ht="12.75">
      <c r="A2468" s="3"/>
      <c r="B2468" s="19"/>
      <c r="C2468" s="3"/>
      <c r="D2468" s="18"/>
      <c r="E2468" s="18"/>
      <c r="F2468" s="18"/>
      <c r="G2468" s="18"/>
      <c r="H2468" s="18"/>
      <c r="I2468" s="18"/>
    </row>
    <row r="2469" spans="1:9" s="4" customFormat="1" ht="12.75">
      <c r="A2469" s="3"/>
      <c r="B2469" s="19"/>
      <c r="C2469" s="3"/>
      <c r="D2469" s="18"/>
      <c r="E2469" s="18"/>
      <c r="F2469" s="18"/>
      <c r="G2469" s="18"/>
      <c r="H2469" s="18"/>
      <c r="I2469" s="18"/>
    </row>
    <row r="2470" spans="1:9" s="4" customFormat="1" ht="12.75">
      <c r="A2470" s="3"/>
      <c r="B2470" s="19"/>
      <c r="C2470" s="3"/>
      <c r="D2470" s="18"/>
      <c r="E2470" s="18"/>
      <c r="F2470" s="18"/>
      <c r="G2470" s="18"/>
      <c r="H2470" s="18"/>
      <c r="I2470" s="18"/>
    </row>
    <row r="2471" spans="1:9" s="4" customFormat="1" ht="12.75">
      <c r="A2471" s="3"/>
      <c r="B2471" s="19"/>
      <c r="C2471" s="3"/>
      <c r="D2471" s="18"/>
      <c r="E2471" s="18"/>
      <c r="F2471" s="18"/>
      <c r="G2471" s="18"/>
      <c r="H2471" s="18"/>
      <c r="I2471" s="18"/>
    </row>
    <row r="2472" spans="1:9" s="4" customFormat="1" ht="12.75">
      <c r="A2472" s="3"/>
      <c r="B2472" s="19"/>
      <c r="C2472" s="3"/>
      <c r="D2472" s="18"/>
      <c r="E2472" s="18"/>
      <c r="F2472" s="18"/>
      <c r="G2472" s="18"/>
      <c r="H2472" s="18"/>
      <c r="I2472" s="18"/>
    </row>
    <row r="2473" spans="1:9" s="4" customFormat="1" ht="12.75">
      <c r="A2473" s="3"/>
      <c r="B2473" s="19"/>
      <c r="C2473" s="3"/>
      <c r="D2473" s="18"/>
      <c r="E2473" s="18"/>
      <c r="F2473" s="18"/>
      <c r="G2473" s="18"/>
      <c r="H2473" s="18"/>
      <c r="I2473" s="18"/>
    </row>
    <row r="2474" spans="1:9" s="4" customFormat="1" ht="12.75">
      <c r="A2474" s="3"/>
      <c r="B2474" s="19"/>
      <c r="C2474" s="3"/>
      <c r="D2474" s="18"/>
      <c r="E2474" s="18"/>
      <c r="F2474" s="18"/>
      <c r="G2474" s="18"/>
      <c r="H2474" s="18"/>
      <c r="I2474" s="18"/>
    </row>
    <row r="2475" spans="1:9" s="4" customFormat="1" ht="12.75">
      <c r="A2475" s="3"/>
      <c r="B2475" s="19"/>
      <c r="C2475" s="3"/>
      <c r="D2475" s="18"/>
      <c r="E2475" s="18"/>
      <c r="F2475" s="18"/>
      <c r="G2475" s="18"/>
      <c r="H2475" s="18"/>
      <c r="I2475" s="18"/>
    </row>
    <row r="2476" spans="1:9" s="4" customFormat="1" ht="12.75">
      <c r="A2476" s="3"/>
      <c r="B2476" s="19"/>
      <c r="C2476" s="3"/>
      <c r="D2476" s="18"/>
      <c r="E2476" s="18"/>
      <c r="F2476" s="18"/>
      <c r="G2476" s="18"/>
      <c r="H2476" s="18"/>
      <c r="I2476" s="18"/>
    </row>
    <row r="2477" spans="1:9" s="4" customFormat="1" ht="12.75">
      <c r="A2477" s="3"/>
      <c r="B2477" s="19"/>
      <c r="C2477" s="3"/>
      <c r="D2477" s="18"/>
      <c r="E2477" s="18"/>
      <c r="F2477" s="18"/>
      <c r="G2477" s="18"/>
      <c r="H2477" s="18"/>
      <c r="I2477" s="18"/>
    </row>
    <row r="2478" spans="1:9" s="4" customFormat="1" ht="12.75">
      <c r="A2478" s="3"/>
      <c r="B2478" s="19"/>
      <c r="C2478" s="3"/>
      <c r="D2478" s="18"/>
      <c r="E2478" s="18"/>
      <c r="F2478" s="18"/>
      <c r="G2478" s="18"/>
      <c r="H2478" s="18"/>
      <c r="I2478" s="18"/>
    </row>
    <row r="2479" spans="1:9" s="4" customFormat="1" ht="12.75">
      <c r="A2479" s="3"/>
      <c r="B2479" s="19"/>
      <c r="C2479" s="3"/>
      <c r="D2479" s="18"/>
      <c r="E2479" s="18"/>
      <c r="F2479" s="18"/>
      <c r="G2479" s="18"/>
      <c r="H2479" s="18"/>
      <c r="I2479" s="18"/>
    </row>
    <row r="2480" spans="1:9" s="4" customFormat="1" ht="12.75">
      <c r="A2480" s="3"/>
      <c r="B2480" s="19"/>
      <c r="C2480" s="3"/>
      <c r="D2480" s="18"/>
      <c r="E2480" s="18"/>
      <c r="F2480" s="18"/>
      <c r="G2480" s="18"/>
      <c r="H2480" s="18"/>
      <c r="I2480" s="18"/>
    </row>
    <row r="2481" spans="1:9" s="4" customFormat="1" ht="12.75">
      <c r="A2481" s="3"/>
      <c r="B2481" s="19"/>
      <c r="C2481" s="3"/>
      <c r="D2481" s="18"/>
      <c r="E2481" s="18"/>
      <c r="F2481" s="18"/>
      <c r="G2481" s="18"/>
      <c r="H2481" s="18"/>
      <c r="I2481" s="18"/>
    </row>
    <row r="2482" spans="1:9" s="4" customFormat="1" ht="12.75">
      <c r="A2482" s="3"/>
      <c r="B2482" s="19"/>
      <c r="C2482" s="3"/>
      <c r="D2482" s="18"/>
      <c r="E2482" s="18"/>
      <c r="F2482" s="18"/>
      <c r="G2482" s="18"/>
      <c r="H2482" s="18"/>
      <c r="I2482" s="18"/>
    </row>
    <row r="2483" spans="1:9" s="4" customFormat="1" ht="12.75">
      <c r="A2483" s="3"/>
      <c r="B2483" s="19"/>
      <c r="C2483" s="3"/>
      <c r="D2483" s="18"/>
      <c r="E2483" s="18"/>
      <c r="F2483" s="18"/>
      <c r="G2483" s="18"/>
      <c r="H2483" s="18"/>
      <c r="I2483" s="18"/>
    </row>
    <row r="2484" spans="1:9" s="4" customFormat="1" ht="12.75">
      <c r="A2484" s="3"/>
      <c r="B2484" s="19"/>
      <c r="C2484" s="3"/>
      <c r="D2484" s="18"/>
      <c r="E2484" s="18"/>
      <c r="F2484" s="18"/>
      <c r="G2484" s="18"/>
      <c r="H2484" s="18"/>
      <c r="I2484" s="18"/>
    </row>
    <row r="2485" spans="1:9" s="4" customFormat="1" ht="12.75">
      <c r="A2485" s="3"/>
      <c r="B2485" s="19"/>
      <c r="C2485" s="3"/>
      <c r="D2485" s="18"/>
      <c r="E2485" s="18"/>
      <c r="F2485" s="18"/>
      <c r="G2485" s="18"/>
      <c r="H2485" s="18"/>
      <c r="I2485" s="18"/>
    </row>
    <row r="2486" spans="1:9" s="4" customFormat="1" ht="12.75">
      <c r="A2486" s="3"/>
      <c r="B2486" s="19"/>
      <c r="C2486" s="3"/>
      <c r="D2486" s="18"/>
      <c r="E2486" s="18"/>
      <c r="F2486" s="18"/>
      <c r="G2486" s="18"/>
      <c r="H2486" s="18"/>
      <c r="I2486" s="18"/>
    </row>
    <row r="2487" spans="1:9" s="4" customFormat="1" ht="12.75">
      <c r="A2487" s="3"/>
      <c r="B2487" s="19"/>
      <c r="C2487" s="3"/>
      <c r="D2487" s="18"/>
      <c r="E2487" s="18"/>
      <c r="F2487" s="18"/>
      <c r="G2487" s="18"/>
      <c r="H2487" s="18"/>
      <c r="I2487" s="18"/>
    </row>
    <row r="2488" spans="1:9" s="4" customFormat="1" ht="12.75">
      <c r="A2488" s="3"/>
      <c r="B2488" s="19"/>
      <c r="C2488" s="3"/>
      <c r="D2488" s="18"/>
      <c r="E2488" s="18"/>
      <c r="F2488" s="18"/>
      <c r="G2488" s="18"/>
      <c r="H2488" s="18"/>
      <c r="I2488" s="18"/>
    </row>
    <row r="2489" spans="1:9" s="4" customFormat="1" ht="12.75">
      <c r="A2489" s="3"/>
      <c r="B2489" s="19"/>
      <c r="C2489" s="3"/>
      <c r="D2489" s="18"/>
      <c r="E2489" s="18"/>
      <c r="F2489" s="18"/>
      <c r="G2489" s="18"/>
      <c r="H2489" s="18"/>
      <c r="I2489" s="18"/>
    </row>
    <row r="2490" spans="1:9" s="4" customFormat="1" ht="12.75">
      <c r="A2490" s="3"/>
      <c r="B2490" s="19"/>
      <c r="C2490" s="3"/>
      <c r="D2490" s="18"/>
      <c r="E2490" s="18"/>
      <c r="F2490" s="18"/>
      <c r="G2490" s="18"/>
      <c r="H2490" s="18"/>
      <c r="I2490" s="18"/>
    </row>
    <row r="2491" spans="1:9" s="4" customFormat="1" ht="12.75">
      <c r="A2491" s="3"/>
      <c r="B2491" s="19"/>
      <c r="C2491" s="3"/>
      <c r="D2491" s="18"/>
      <c r="E2491" s="18"/>
      <c r="F2491" s="18"/>
      <c r="G2491" s="18"/>
      <c r="H2491" s="18"/>
      <c r="I2491" s="18"/>
    </row>
    <row r="2492" spans="1:9" s="4" customFormat="1" ht="12.75">
      <c r="A2492" s="3"/>
      <c r="B2492" s="19"/>
      <c r="C2492" s="3"/>
      <c r="D2492" s="18"/>
      <c r="E2492" s="18"/>
      <c r="F2492" s="18"/>
      <c r="G2492" s="18"/>
      <c r="H2492" s="18"/>
      <c r="I2492" s="18"/>
    </row>
    <row r="2493" spans="1:9" s="4" customFormat="1" ht="12.75">
      <c r="A2493" s="3"/>
      <c r="B2493" s="19"/>
      <c r="C2493" s="3"/>
      <c r="D2493" s="18"/>
      <c r="E2493" s="18"/>
      <c r="F2493" s="18"/>
      <c r="G2493" s="18"/>
      <c r="H2493" s="18"/>
      <c r="I2493" s="18"/>
    </row>
    <row r="2494" spans="1:9" s="4" customFormat="1" ht="12.75">
      <c r="A2494" s="3"/>
      <c r="B2494" s="19"/>
      <c r="C2494" s="3"/>
      <c r="D2494" s="18"/>
      <c r="E2494" s="18"/>
      <c r="F2494" s="18"/>
      <c r="G2494" s="18"/>
      <c r="H2494" s="18"/>
      <c r="I2494" s="18"/>
    </row>
    <row r="2495" spans="1:9" s="4" customFormat="1" ht="12.75">
      <c r="A2495" s="3"/>
      <c r="B2495" s="19"/>
      <c r="C2495" s="3"/>
      <c r="D2495" s="18"/>
      <c r="E2495" s="18"/>
      <c r="F2495" s="18"/>
      <c r="G2495" s="18"/>
      <c r="H2495" s="18"/>
      <c r="I2495" s="18"/>
    </row>
    <row r="2496" spans="1:9" s="4" customFormat="1" ht="12.75">
      <c r="A2496" s="3"/>
      <c r="B2496" s="19"/>
      <c r="C2496" s="3"/>
      <c r="D2496" s="18"/>
      <c r="E2496" s="18"/>
      <c r="F2496" s="18"/>
      <c r="G2496" s="18"/>
      <c r="H2496" s="18"/>
      <c r="I2496" s="18"/>
    </row>
    <row r="2497" spans="1:9" s="4" customFormat="1" ht="12.75">
      <c r="A2497" s="3"/>
      <c r="B2497" s="19"/>
      <c r="C2497" s="3"/>
      <c r="D2497" s="18"/>
      <c r="E2497" s="18"/>
      <c r="F2497" s="18"/>
      <c r="G2497" s="18"/>
      <c r="H2497" s="18"/>
      <c r="I2497" s="18"/>
    </row>
    <row r="2498" spans="1:9" s="4" customFormat="1" ht="12.75">
      <c r="A2498" s="3"/>
      <c r="B2498" s="19"/>
      <c r="C2498" s="3"/>
      <c r="D2498" s="18"/>
      <c r="E2498" s="18"/>
      <c r="F2498" s="18"/>
      <c r="G2498" s="18"/>
      <c r="H2498" s="18"/>
      <c r="I2498" s="18"/>
    </row>
    <row r="2499" spans="1:9" s="4" customFormat="1" ht="12.75">
      <c r="A2499" s="3"/>
      <c r="B2499" s="19"/>
      <c r="C2499" s="3"/>
      <c r="D2499" s="18"/>
      <c r="E2499" s="18"/>
      <c r="F2499" s="18"/>
      <c r="G2499" s="18"/>
      <c r="H2499" s="18"/>
      <c r="I2499" s="18"/>
    </row>
    <row r="2500" spans="1:9" s="4" customFormat="1" ht="12.75">
      <c r="A2500" s="3"/>
      <c r="B2500" s="19"/>
      <c r="C2500" s="3"/>
      <c r="D2500" s="18"/>
      <c r="E2500" s="18"/>
      <c r="F2500" s="18"/>
      <c r="G2500" s="18"/>
      <c r="H2500" s="18"/>
      <c r="I2500" s="18"/>
    </row>
    <row r="2501" spans="1:9" s="4" customFormat="1" ht="12.75">
      <c r="A2501" s="3"/>
      <c r="B2501" s="19"/>
      <c r="C2501" s="3"/>
      <c r="D2501" s="18"/>
      <c r="E2501" s="18"/>
      <c r="F2501" s="18"/>
      <c r="G2501" s="18"/>
      <c r="H2501" s="18"/>
      <c r="I2501" s="18"/>
    </row>
    <row r="2502" spans="1:9" s="4" customFormat="1" ht="12.75">
      <c r="A2502" s="3"/>
      <c r="B2502" s="19"/>
      <c r="C2502" s="3"/>
      <c r="D2502" s="18"/>
      <c r="E2502" s="18"/>
      <c r="F2502" s="18"/>
      <c r="G2502" s="18"/>
      <c r="H2502" s="18"/>
      <c r="I2502" s="18"/>
    </row>
    <row r="2503" spans="1:9" s="4" customFormat="1" ht="12.75">
      <c r="A2503" s="3"/>
      <c r="B2503" s="19"/>
      <c r="C2503" s="3"/>
      <c r="D2503" s="18"/>
      <c r="E2503" s="18"/>
      <c r="F2503" s="18"/>
      <c r="G2503" s="18"/>
      <c r="H2503" s="18"/>
      <c r="I2503" s="18"/>
    </row>
    <row r="2504" spans="1:9" s="4" customFormat="1" ht="12.75">
      <c r="A2504" s="3"/>
      <c r="B2504" s="19"/>
      <c r="C2504" s="3"/>
      <c r="D2504" s="18"/>
      <c r="E2504" s="18"/>
      <c r="F2504" s="18"/>
      <c r="G2504" s="18"/>
      <c r="H2504" s="18"/>
      <c r="I2504" s="18"/>
    </row>
    <row r="2505" spans="1:9" s="4" customFormat="1" ht="12.75">
      <c r="A2505" s="3"/>
      <c r="B2505" s="19"/>
      <c r="C2505" s="3"/>
      <c r="D2505" s="18"/>
      <c r="E2505" s="18"/>
      <c r="F2505" s="18"/>
      <c r="G2505" s="18"/>
      <c r="H2505" s="18"/>
      <c r="I2505" s="18"/>
    </row>
    <row r="2506" spans="1:9" s="4" customFormat="1" ht="12.75">
      <c r="A2506" s="3"/>
      <c r="B2506" s="19"/>
      <c r="C2506" s="3"/>
      <c r="D2506" s="18"/>
      <c r="E2506" s="18"/>
      <c r="F2506" s="18"/>
      <c r="G2506" s="18"/>
      <c r="H2506" s="18"/>
      <c r="I2506" s="18"/>
    </row>
    <row r="2507" spans="1:9" s="4" customFormat="1" ht="12.75">
      <c r="A2507" s="3"/>
      <c r="B2507" s="19"/>
      <c r="C2507" s="3"/>
      <c r="D2507" s="18"/>
      <c r="E2507" s="18"/>
      <c r="F2507" s="18"/>
      <c r="G2507" s="18"/>
      <c r="H2507" s="18"/>
      <c r="I2507" s="18"/>
    </row>
    <row r="2508" spans="1:9" s="4" customFormat="1" ht="12.75">
      <c r="A2508" s="3"/>
      <c r="B2508" s="19"/>
      <c r="C2508" s="3"/>
      <c r="D2508" s="18"/>
      <c r="E2508" s="18"/>
      <c r="F2508" s="18"/>
      <c r="G2508" s="18"/>
      <c r="H2508" s="18"/>
      <c r="I2508" s="18"/>
    </row>
    <row r="2509" spans="1:9" s="4" customFormat="1" ht="12.75">
      <c r="A2509" s="3"/>
      <c r="B2509" s="19"/>
      <c r="C2509" s="3"/>
      <c r="D2509" s="18"/>
      <c r="E2509" s="18"/>
      <c r="F2509" s="18"/>
      <c r="G2509" s="18"/>
      <c r="H2509" s="18"/>
      <c r="I2509" s="18"/>
    </row>
    <row r="2510" spans="1:9" s="4" customFormat="1" ht="12.75">
      <c r="A2510" s="3"/>
      <c r="B2510" s="19"/>
      <c r="C2510" s="3"/>
      <c r="D2510" s="18"/>
      <c r="E2510" s="18"/>
      <c r="F2510" s="18"/>
      <c r="G2510" s="18"/>
      <c r="H2510" s="18"/>
      <c r="I2510" s="18"/>
    </row>
    <row r="2511" spans="1:9" s="4" customFormat="1" ht="12.75">
      <c r="A2511" s="3"/>
      <c r="B2511" s="19"/>
      <c r="C2511" s="3"/>
      <c r="D2511" s="18"/>
      <c r="E2511" s="18"/>
      <c r="F2511" s="18"/>
      <c r="G2511" s="18"/>
      <c r="H2511" s="18"/>
      <c r="I2511" s="18"/>
    </row>
    <row r="2512" spans="1:9" s="4" customFormat="1" ht="12.75">
      <c r="A2512" s="3"/>
      <c r="B2512" s="19"/>
      <c r="C2512" s="3"/>
      <c r="D2512" s="18"/>
      <c r="E2512" s="18"/>
      <c r="F2512" s="18"/>
      <c r="G2512" s="18"/>
      <c r="H2512" s="18"/>
      <c r="I2512" s="18"/>
    </row>
    <row r="2513" spans="1:9" s="4" customFormat="1" ht="12.75">
      <c r="A2513" s="3"/>
      <c r="B2513" s="19"/>
      <c r="C2513" s="3"/>
      <c r="D2513" s="18"/>
      <c r="E2513" s="18"/>
      <c r="F2513" s="18"/>
      <c r="G2513" s="18"/>
      <c r="H2513" s="18"/>
      <c r="I2513" s="18"/>
    </row>
    <row r="2514" spans="1:9" s="4" customFormat="1" ht="12.75">
      <c r="A2514" s="3"/>
      <c r="B2514" s="19"/>
      <c r="C2514" s="3"/>
      <c r="D2514" s="18"/>
      <c r="E2514" s="18"/>
      <c r="F2514" s="18"/>
      <c r="G2514" s="18"/>
      <c r="H2514" s="18"/>
      <c r="I2514" s="18"/>
    </row>
    <row r="2515" spans="1:9" s="4" customFormat="1" ht="12.75">
      <c r="A2515" s="3"/>
      <c r="B2515" s="19"/>
      <c r="C2515" s="3"/>
      <c r="D2515" s="18"/>
      <c r="E2515" s="18"/>
      <c r="F2515" s="18"/>
      <c r="G2515" s="18"/>
      <c r="H2515" s="18"/>
      <c r="I2515" s="18"/>
    </row>
    <row r="2516" spans="1:9" s="4" customFormat="1" ht="12.75">
      <c r="A2516" s="3"/>
      <c r="B2516" s="19"/>
      <c r="C2516" s="3"/>
      <c r="D2516" s="18"/>
      <c r="E2516" s="18"/>
      <c r="F2516" s="18"/>
      <c r="G2516" s="18"/>
      <c r="H2516" s="18"/>
      <c r="I2516" s="18"/>
    </row>
    <row r="2517" spans="1:9" s="4" customFormat="1" ht="12.75">
      <c r="A2517" s="3"/>
      <c r="B2517" s="19"/>
      <c r="C2517" s="3"/>
      <c r="D2517" s="18"/>
      <c r="E2517" s="18"/>
      <c r="F2517" s="18"/>
      <c r="G2517" s="18"/>
      <c r="H2517" s="18"/>
      <c r="I2517" s="18"/>
    </row>
    <row r="2518" spans="1:9" s="4" customFormat="1" ht="12.75">
      <c r="A2518" s="3"/>
      <c r="B2518" s="19"/>
      <c r="C2518" s="3"/>
      <c r="D2518" s="18"/>
      <c r="E2518" s="18"/>
      <c r="F2518" s="18"/>
      <c r="G2518" s="18"/>
      <c r="H2518" s="18"/>
      <c r="I2518" s="18"/>
    </row>
    <row r="2519" spans="1:9" s="4" customFormat="1" ht="12.75">
      <c r="A2519" s="3"/>
      <c r="B2519" s="19"/>
      <c r="C2519" s="3"/>
      <c r="D2519" s="18"/>
      <c r="E2519" s="18"/>
      <c r="F2519" s="18"/>
      <c r="G2519" s="18"/>
      <c r="H2519" s="18"/>
      <c r="I2519" s="18"/>
    </row>
    <row r="2520" spans="1:9" s="4" customFormat="1" ht="12.75">
      <c r="A2520" s="3"/>
      <c r="B2520" s="19"/>
      <c r="C2520" s="3"/>
      <c r="D2520" s="18"/>
      <c r="E2520" s="18"/>
      <c r="F2520" s="18"/>
      <c r="G2520" s="18"/>
      <c r="H2520" s="18"/>
      <c r="I2520" s="18"/>
    </row>
    <row r="2521" spans="1:9" s="4" customFormat="1" ht="12.75">
      <c r="A2521" s="3"/>
      <c r="B2521" s="19"/>
      <c r="C2521" s="3"/>
      <c r="D2521" s="18"/>
      <c r="E2521" s="18"/>
      <c r="F2521" s="18"/>
      <c r="G2521" s="18"/>
      <c r="H2521" s="18"/>
      <c r="I2521" s="18"/>
    </row>
    <row r="2522" spans="1:9" s="4" customFormat="1" ht="12.75">
      <c r="A2522" s="3"/>
      <c r="B2522" s="19"/>
      <c r="C2522" s="3"/>
      <c r="D2522" s="18"/>
      <c r="E2522" s="18"/>
      <c r="F2522" s="18"/>
      <c r="G2522" s="18"/>
      <c r="H2522" s="18"/>
      <c r="I2522" s="18"/>
    </row>
    <row r="2523" spans="1:9" s="4" customFormat="1" ht="12.75">
      <c r="A2523" s="3"/>
      <c r="B2523" s="19"/>
      <c r="C2523" s="3"/>
      <c r="D2523" s="18"/>
      <c r="E2523" s="18"/>
      <c r="F2523" s="18"/>
      <c r="G2523" s="18"/>
      <c r="H2523" s="18"/>
      <c r="I2523" s="18"/>
    </row>
    <row r="2524" spans="1:9" s="4" customFormat="1" ht="12.75">
      <c r="A2524" s="3"/>
      <c r="B2524" s="19"/>
      <c r="C2524" s="3"/>
      <c r="D2524" s="18"/>
      <c r="E2524" s="18"/>
      <c r="F2524" s="18"/>
      <c r="G2524" s="18"/>
      <c r="H2524" s="18"/>
      <c r="I2524" s="18"/>
    </row>
    <row r="2525" spans="1:9" s="4" customFormat="1" ht="12.75">
      <c r="A2525" s="3"/>
      <c r="B2525" s="19"/>
      <c r="C2525" s="3"/>
      <c r="D2525" s="18"/>
      <c r="E2525" s="18"/>
      <c r="F2525" s="18"/>
      <c r="G2525" s="18"/>
      <c r="H2525" s="18"/>
      <c r="I2525" s="18"/>
    </row>
    <row r="2526" spans="1:9" s="4" customFormat="1" ht="12.75">
      <c r="A2526" s="3"/>
      <c r="B2526" s="19"/>
      <c r="C2526" s="3"/>
      <c r="D2526" s="18"/>
      <c r="E2526" s="18"/>
      <c r="F2526" s="18"/>
      <c r="G2526" s="18"/>
      <c r="H2526" s="18"/>
      <c r="I2526" s="18"/>
    </row>
    <row r="2527" spans="1:9" s="4" customFormat="1" ht="12.75">
      <c r="A2527" s="3"/>
      <c r="B2527" s="19"/>
      <c r="C2527" s="3"/>
      <c r="D2527" s="18"/>
      <c r="E2527" s="18"/>
      <c r="F2527" s="18"/>
      <c r="G2527" s="18"/>
      <c r="H2527" s="18"/>
      <c r="I2527" s="18"/>
    </row>
    <row r="2528" spans="1:9" s="4" customFormat="1" ht="12.75">
      <c r="A2528" s="3"/>
      <c r="B2528" s="19"/>
      <c r="C2528" s="3"/>
      <c r="D2528" s="18"/>
      <c r="E2528" s="18"/>
      <c r="F2528" s="18"/>
      <c r="G2528" s="18"/>
      <c r="H2528" s="18"/>
      <c r="I2528" s="18"/>
    </row>
    <row r="2529" spans="1:9" s="4" customFormat="1" ht="12.75">
      <c r="A2529" s="3"/>
      <c r="B2529" s="19"/>
      <c r="C2529" s="3"/>
      <c r="D2529" s="18"/>
      <c r="E2529" s="18"/>
      <c r="F2529" s="18"/>
      <c r="G2529" s="18"/>
      <c r="H2529" s="18"/>
      <c r="I2529" s="18"/>
    </row>
    <row r="2530" spans="1:9" s="4" customFormat="1" ht="12.75">
      <c r="A2530" s="3"/>
      <c r="B2530" s="19"/>
      <c r="C2530" s="3"/>
      <c r="D2530" s="18"/>
      <c r="E2530" s="18"/>
      <c r="F2530" s="18"/>
      <c r="G2530" s="18"/>
      <c r="H2530" s="18"/>
      <c r="I2530" s="18"/>
    </row>
    <row r="2531" spans="1:9" s="4" customFormat="1" ht="12.75">
      <c r="A2531" s="3"/>
      <c r="B2531" s="19"/>
      <c r="C2531" s="3"/>
      <c r="D2531" s="18"/>
      <c r="E2531" s="18"/>
      <c r="F2531" s="18"/>
      <c r="G2531" s="18"/>
      <c r="H2531" s="18"/>
      <c r="I2531" s="18"/>
    </row>
    <row r="2532" spans="1:9" s="4" customFormat="1" ht="12.75">
      <c r="A2532" s="3"/>
      <c r="B2532" s="19"/>
      <c r="C2532" s="3"/>
      <c r="D2532" s="18"/>
      <c r="E2532" s="18"/>
      <c r="F2532" s="18"/>
      <c r="G2532" s="18"/>
      <c r="H2532" s="18"/>
      <c r="I2532" s="18"/>
    </row>
    <row r="2533" spans="1:9" s="4" customFormat="1" ht="12.75">
      <c r="A2533" s="3"/>
      <c r="B2533" s="19"/>
      <c r="C2533" s="3"/>
      <c r="D2533" s="18"/>
      <c r="E2533" s="18"/>
      <c r="F2533" s="18"/>
      <c r="G2533" s="18"/>
      <c r="H2533" s="18"/>
      <c r="I2533" s="18"/>
    </row>
    <row r="2534" spans="1:9" s="4" customFormat="1" ht="12.75">
      <c r="A2534" s="3"/>
      <c r="B2534" s="19"/>
      <c r="C2534" s="3"/>
      <c r="D2534" s="18"/>
      <c r="E2534" s="18"/>
      <c r="F2534" s="18"/>
      <c r="G2534" s="18"/>
      <c r="H2534" s="18"/>
      <c r="I2534" s="18"/>
    </row>
    <row r="2535" spans="1:9" s="4" customFormat="1" ht="12.75">
      <c r="A2535" s="3"/>
      <c r="B2535" s="19"/>
      <c r="C2535" s="3"/>
      <c r="D2535" s="18"/>
      <c r="E2535" s="18"/>
      <c r="F2535" s="18"/>
      <c r="G2535" s="18"/>
      <c r="H2535" s="18"/>
      <c r="I2535" s="18"/>
    </row>
    <row r="2536" spans="1:9" s="4" customFormat="1" ht="12.75">
      <c r="A2536" s="3"/>
      <c r="B2536" s="19"/>
      <c r="C2536" s="3"/>
      <c r="D2536" s="18"/>
      <c r="E2536" s="18"/>
      <c r="F2536" s="18"/>
      <c r="G2536" s="18"/>
      <c r="H2536" s="18"/>
      <c r="I2536" s="18"/>
    </row>
    <row r="2537" spans="1:9" s="4" customFormat="1" ht="12.75">
      <c r="A2537" s="3"/>
      <c r="B2537" s="19"/>
      <c r="C2537" s="3"/>
      <c r="D2537" s="18"/>
      <c r="E2537" s="18"/>
      <c r="F2537" s="18"/>
      <c r="G2537" s="18"/>
      <c r="H2537" s="18"/>
      <c r="I2537" s="18"/>
    </row>
    <row r="2538" spans="1:9" s="4" customFormat="1" ht="12.75">
      <c r="A2538" s="3"/>
      <c r="B2538" s="19"/>
      <c r="C2538" s="3"/>
      <c r="D2538" s="18"/>
      <c r="E2538" s="18"/>
      <c r="F2538" s="18"/>
      <c r="G2538" s="18"/>
      <c r="H2538" s="18"/>
      <c r="I2538" s="18"/>
    </row>
    <row r="2539" spans="1:9" s="4" customFormat="1" ht="12.75">
      <c r="A2539" s="3"/>
      <c r="B2539" s="19"/>
      <c r="C2539" s="3"/>
      <c r="D2539" s="18"/>
      <c r="E2539" s="18"/>
      <c r="F2539" s="18"/>
      <c r="G2539" s="18"/>
      <c r="H2539" s="18"/>
      <c r="I2539" s="18"/>
    </row>
    <row r="2540" spans="1:9" s="4" customFormat="1" ht="12.75">
      <c r="A2540" s="3"/>
      <c r="B2540" s="19"/>
      <c r="C2540" s="3"/>
      <c r="D2540" s="18"/>
      <c r="E2540" s="18"/>
      <c r="F2540" s="18"/>
      <c r="G2540" s="18"/>
      <c r="H2540" s="18"/>
      <c r="I2540" s="18"/>
    </row>
    <row r="2541" spans="1:9" s="4" customFormat="1" ht="12.75">
      <c r="A2541" s="3"/>
      <c r="B2541" s="19"/>
      <c r="C2541" s="3"/>
      <c r="D2541" s="18"/>
      <c r="E2541" s="18"/>
      <c r="F2541" s="18"/>
      <c r="G2541" s="18"/>
      <c r="H2541" s="18"/>
      <c r="I2541" s="18"/>
    </row>
    <row r="2542" spans="1:9" s="4" customFormat="1" ht="12.75">
      <c r="A2542" s="3"/>
      <c r="B2542" s="19"/>
      <c r="C2542" s="3"/>
      <c r="D2542" s="18"/>
      <c r="E2542" s="18"/>
      <c r="F2542" s="18"/>
      <c r="G2542" s="18"/>
      <c r="H2542" s="18"/>
      <c r="I2542" s="18"/>
    </row>
    <row r="2543" spans="1:9" s="4" customFormat="1" ht="12.75">
      <c r="A2543" s="3"/>
      <c r="B2543" s="19"/>
      <c r="C2543" s="3"/>
      <c r="D2543" s="18"/>
      <c r="E2543" s="18"/>
      <c r="F2543" s="18"/>
      <c r="G2543" s="18"/>
      <c r="H2543" s="18"/>
      <c r="I2543" s="18"/>
    </row>
    <row r="2544" spans="1:9" s="4" customFormat="1" ht="12.75">
      <c r="A2544" s="3"/>
      <c r="B2544" s="19"/>
      <c r="C2544" s="3"/>
      <c r="D2544" s="18"/>
      <c r="E2544" s="18"/>
      <c r="F2544" s="18"/>
      <c r="G2544" s="18"/>
      <c r="H2544" s="18"/>
      <c r="I2544" s="18"/>
    </row>
    <row r="2545" spans="1:9" s="4" customFormat="1" ht="12.75">
      <c r="A2545" s="3"/>
      <c r="B2545" s="19"/>
      <c r="C2545" s="3"/>
      <c r="D2545" s="18"/>
      <c r="E2545" s="18"/>
      <c r="F2545" s="18"/>
      <c r="G2545" s="18"/>
      <c r="H2545" s="18"/>
      <c r="I2545" s="18"/>
    </row>
    <row r="2546" spans="1:9" s="4" customFormat="1" ht="12.75">
      <c r="A2546" s="3"/>
      <c r="B2546" s="19"/>
      <c r="C2546" s="3"/>
      <c r="D2546" s="18"/>
      <c r="E2546" s="18"/>
      <c r="F2546" s="18"/>
      <c r="G2546" s="18"/>
      <c r="H2546" s="18"/>
      <c r="I2546" s="18"/>
    </row>
    <row r="2547" spans="1:9" s="4" customFormat="1" ht="12.75">
      <c r="A2547" s="3"/>
      <c r="B2547" s="19"/>
      <c r="C2547" s="3"/>
      <c r="D2547" s="18"/>
      <c r="E2547" s="18"/>
      <c r="F2547" s="18"/>
      <c r="G2547" s="18"/>
      <c r="H2547" s="18"/>
      <c r="I2547" s="18"/>
    </row>
    <row r="2548" spans="1:9" s="4" customFormat="1" ht="12.75">
      <c r="A2548" s="3"/>
      <c r="B2548" s="19"/>
      <c r="C2548" s="3"/>
      <c r="D2548" s="18"/>
      <c r="E2548" s="18"/>
      <c r="F2548" s="18"/>
      <c r="G2548" s="18"/>
      <c r="H2548" s="18"/>
      <c r="I2548" s="18"/>
    </row>
    <row r="2549" spans="1:9" s="4" customFormat="1" ht="12.75">
      <c r="A2549" s="3"/>
      <c r="B2549" s="19"/>
      <c r="C2549" s="3"/>
      <c r="D2549" s="18"/>
      <c r="E2549" s="18"/>
      <c r="F2549" s="18"/>
      <c r="G2549" s="18"/>
      <c r="H2549" s="18"/>
      <c r="I2549" s="18"/>
    </row>
    <row r="2550" spans="1:9" s="4" customFormat="1" ht="12.75">
      <c r="A2550" s="3"/>
      <c r="B2550" s="19"/>
      <c r="C2550" s="3"/>
      <c r="D2550" s="18"/>
      <c r="E2550" s="18"/>
      <c r="F2550" s="18"/>
      <c r="G2550" s="18"/>
      <c r="H2550" s="18"/>
      <c r="I2550" s="18"/>
    </row>
    <row r="2551" spans="1:9" s="4" customFormat="1" ht="12.75">
      <c r="A2551" s="3"/>
      <c r="B2551" s="19"/>
      <c r="C2551" s="3"/>
      <c r="D2551" s="18"/>
      <c r="E2551" s="18"/>
      <c r="F2551" s="18"/>
      <c r="G2551" s="18"/>
      <c r="H2551" s="18"/>
      <c r="I2551" s="18"/>
    </row>
    <row r="2552" spans="1:9" s="4" customFormat="1" ht="12.75">
      <c r="A2552" s="3"/>
      <c r="B2552" s="19"/>
      <c r="C2552" s="3"/>
      <c r="D2552" s="18"/>
      <c r="E2552" s="18"/>
      <c r="F2552" s="18"/>
      <c r="G2552" s="18"/>
      <c r="H2552" s="18"/>
      <c r="I2552" s="18"/>
    </row>
    <row r="2553" spans="1:9" s="4" customFormat="1" ht="12.75">
      <c r="A2553" s="3"/>
      <c r="B2553" s="19"/>
      <c r="C2553" s="3"/>
      <c r="D2553" s="18"/>
      <c r="E2553" s="18"/>
      <c r="F2553" s="18"/>
      <c r="G2553" s="18"/>
      <c r="H2553" s="18"/>
      <c r="I2553" s="18"/>
    </row>
    <row r="2554" spans="1:9" s="4" customFormat="1" ht="12.75">
      <c r="A2554" s="3"/>
      <c r="B2554" s="19"/>
      <c r="C2554" s="3"/>
      <c r="D2554" s="18"/>
      <c r="E2554" s="18"/>
      <c r="F2554" s="18"/>
      <c r="G2554" s="18"/>
      <c r="H2554" s="18"/>
      <c r="I2554" s="18"/>
    </row>
    <row r="2555" spans="1:9" s="4" customFormat="1" ht="12.75">
      <c r="A2555" s="3"/>
      <c r="B2555" s="19"/>
      <c r="C2555" s="3"/>
      <c r="D2555" s="18"/>
      <c r="E2555" s="18"/>
      <c r="F2555" s="18"/>
      <c r="G2555" s="18"/>
      <c r="H2555" s="18"/>
      <c r="I2555" s="18"/>
    </row>
    <row r="2556" spans="1:9" s="4" customFormat="1" ht="12.75">
      <c r="A2556" s="3"/>
      <c r="B2556" s="19"/>
      <c r="C2556" s="3"/>
      <c r="D2556" s="18"/>
      <c r="E2556" s="18"/>
      <c r="F2556" s="18"/>
      <c r="G2556" s="18"/>
      <c r="H2556" s="18"/>
      <c r="I2556" s="18"/>
    </row>
    <row r="2557" spans="1:9" s="4" customFormat="1" ht="12.75">
      <c r="A2557" s="3"/>
      <c r="B2557" s="19"/>
      <c r="C2557" s="3"/>
      <c r="D2557" s="18"/>
      <c r="E2557" s="18"/>
      <c r="F2557" s="18"/>
      <c r="G2557" s="18"/>
      <c r="H2557" s="18"/>
      <c r="I2557" s="18"/>
    </row>
    <row r="2558" spans="1:9" s="4" customFormat="1" ht="12.75">
      <c r="A2558" s="3"/>
      <c r="B2558" s="19"/>
      <c r="C2558" s="3"/>
      <c r="D2558" s="18"/>
      <c r="E2558" s="18"/>
      <c r="F2558" s="18"/>
      <c r="G2558" s="18"/>
      <c r="H2558" s="18"/>
      <c r="I2558" s="18"/>
    </row>
    <row r="2559" spans="1:9" s="4" customFormat="1" ht="12.75">
      <c r="A2559" s="3"/>
      <c r="B2559" s="19"/>
      <c r="C2559" s="3"/>
      <c r="D2559" s="18"/>
      <c r="E2559" s="18"/>
      <c r="F2559" s="18"/>
      <c r="G2559" s="18"/>
      <c r="H2559" s="18"/>
      <c r="I2559" s="18"/>
    </row>
    <row r="2560" spans="1:9" s="4" customFormat="1" ht="12.75">
      <c r="A2560" s="3"/>
      <c r="B2560" s="19"/>
      <c r="C2560" s="3"/>
      <c r="D2560" s="18"/>
      <c r="E2560" s="18"/>
      <c r="F2560" s="18"/>
      <c r="G2560" s="18"/>
      <c r="H2560" s="18"/>
      <c r="I2560" s="18"/>
    </row>
    <row r="2561" spans="1:9" s="4" customFormat="1" ht="12.75">
      <c r="A2561" s="3"/>
      <c r="B2561" s="19"/>
      <c r="C2561" s="3"/>
      <c r="D2561" s="18"/>
      <c r="E2561" s="18"/>
      <c r="F2561" s="18"/>
      <c r="G2561" s="18"/>
      <c r="H2561" s="18"/>
      <c r="I2561" s="18"/>
    </row>
    <row r="2562" spans="1:9" s="4" customFormat="1" ht="12.75">
      <c r="A2562" s="3"/>
      <c r="B2562" s="19"/>
      <c r="C2562" s="3"/>
      <c r="D2562" s="18"/>
      <c r="E2562" s="18"/>
      <c r="F2562" s="18"/>
      <c r="G2562" s="18"/>
      <c r="H2562" s="18"/>
      <c r="I2562" s="18"/>
    </row>
    <row r="2563" spans="1:9" s="4" customFormat="1" ht="12.75">
      <c r="A2563" s="3"/>
      <c r="B2563" s="19"/>
      <c r="C2563" s="3"/>
      <c r="D2563" s="18"/>
      <c r="E2563" s="18"/>
      <c r="F2563" s="18"/>
      <c r="G2563" s="18"/>
      <c r="H2563" s="18"/>
      <c r="I2563" s="18"/>
    </row>
    <row r="2564" spans="1:9" s="4" customFormat="1" ht="12.75">
      <c r="A2564" s="3"/>
      <c r="B2564" s="19"/>
      <c r="C2564" s="3"/>
      <c r="D2564" s="18"/>
      <c r="E2564" s="18"/>
      <c r="F2564" s="18"/>
      <c r="G2564" s="18"/>
      <c r="H2564" s="18"/>
      <c r="I2564" s="18"/>
    </row>
    <row r="2565" spans="1:9" s="4" customFormat="1" ht="12.75">
      <c r="A2565" s="3"/>
      <c r="B2565" s="19"/>
      <c r="C2565" s="3"/>
      <c r="D2565" s="18"/>
      <c r="E2565" s="18"/>
      <c r="F2565" s="18"/>
      <c r="G2565" s="18"/>
      <c r="H2565" s="18"/>
      <c r="I2565" s="18"/>
    </row>
    <row r="2566" spans="1:9" s="4" customFormat="1" ht="12.75">
      <c r="A2566" s="3"/>
      <c r="B2566" s="19"/>
      <c r="C2566" s="3"/>
      <c r="D2566" s="18"/>
      <c r="E2566" s="18"/>
      <c r="F2566" s="18"/>
      <c r="G2566" s="18"/>
      <c r="H2566" s="18"/>
      <c r="I2566" s="18"/>
    </row>
    <row r="2567" spans="1:9" s="4" customFormat="1" ht="12.75">
      <c r="A2567" s="3"/>
      <c r="B2567" s="19"/>
      <c r="C2567" s="3"/>
      <c r="D2567" s="18"/>
      <c r="E2567" s="18"/>
      <c r="F2567" s="18"/>
      <c r="G2567" s="18"/>
      <c r="H2567" s="18"/>
      <c r="I2567" s="18"/>
    </row>
    <row r="2568" spans="1:9" s="4" customFormat="1" ht="12.75">
      <c r="A2568" s="3"/>
      <c r="B2568" s="19"/>
      <c r="C2568" s="3"/>
      <c r="D2568" s="18"/>
      <c r="E2568" s="18"/>
      <c r="F2568" s="18"/>
      <c r="G2568" s="18"/>
      <c r="H2568" s="18"/>
      <c r="I2568" s="18"/>
    </row>
    <row r="2569" spans="1:9" s="4" customFormat="1" ht="12.75">
      <c r="A2569" s="3"/>
      <c r="B2569" s="19"/>
      <c r="C2569" s="3"/>
      <c r="D2569" s="18"/>
      <c r="E2569" s="18"/>
      <c r="F2569" s="18"/>
      <c r="G2569" s="18"/>
      <c r="H2569" s="18"/>
      <c r="I2569" s="18"/>
    </row>
    <row r="2570" spans="1:9" s="4" customFormat="1" ht="12.75">
      <c r="A2570" s="3"/>
      <c r="B2570" s="19"/>
      <c r="C2570" s="3"/>
      <c r="D2570" s="18"/>
      <c r="E2570" s="18"/>
      <c r="F2570" s="18"/>
      <c r="G2570" s="18"/>
      <c r="H2570" s="18"/>
      <c r="I2570" s="18"/>
    </row>
    <row r="2571" spans="1:9" s="4" customFormat="1" ht="12.75">
      <c r="A2571" s="3"/>
      <c r="B2571" s="19"/>
      <c r="C2571" s="3"/>
      <c r="D2571" s="18"/>
      <c r="E2571" s="18"/>
      <c r="F2571" s="18"/>
      <c r="G2571" s="18"/>
      <c r="H2571" s="18"/>
      <c r="I2571" s="18"/>
    </row>
    <row r="2572" spans="1:9" s="4" customFormat="1" ht="12.75">
      <c r="A2572" s="3"/>
      <c r="B2572" s="19"/>
      <c r="C2572" s="3"/>
      <c r="D2572" s="18"/>
      <c r="E2572" s="18"/>
      <c r="F2572" s="18"/>
      <c r="G2572" s="18"/>
      <c r="H2572" s="18"/>
      <c r="I2572" s="18"/>
    </row>
    <row r="2573" spans="1:9" s="4" customFormat="1" ht="12.75">
      <c r="A2573" s="3"/>
      <c r="B2573" s="19"/>
      <c r="C2573" s="3"/>
      <c r="D2573" s="18"/>
      <c r="E2573" s="18"/>
      <c r="F2573" s="18"/>
      <c r="G2573" s="18"/>
      <c r="H2573" s="18"/>
      <c r="I2573" s="18"/>
    </row>
    <row r="2574" spans="1:9" s="4" customFormat="1" ht="12.75">
      <c r="A2574" s="3"/>
      <c r="B2574" s="19"/>
      <c r="C2574" s="3"/>
      <c r="D2574" s="18"/>
      <c r="E2574" s="18"/>
      <c r="F2574" s="18"/>
      <c r="G2574" s="18"/>
      <c r="H2574" s="18"/>
      <c r="I2574" s="18"/>
    </row>
    <row r="2575" spans="1:9" s="4" customFormat="1" ht="12.75">
      <c r="A2575" s="3"/>
      <c r="B2575" s="19"/>
      <c r="C2575" s="3"/>
      <c r="D2575" s="18"/>
      <c r="E2575" s="18"/>
      <c r="F2575" s="18"/>
      <c r="G2575" s="18"/>
      <c r="H2575" s="18"/>
      <c r="I2575" s="18"/>
    </row>
    <row r="2576" spans="1:9" s="4" customFormat="1" ht="12.75">
      <c r="A2576" s="3"/>
      <c r="B2576" s="19"/>
      <c r="C2576" s="3"/>
      <c r="D2576" s="18"/>
      <c r="E2576" s="18"/>
      <c r="F2576" s="18"/>
      <c r="G2576" s="18"/>
      <c r="H2576" s="18"/>
      <c r="I2576" s="18"/>
    </row>
    <row r="2577" spans="1:9" s="4" customFormat="1" ht="12.75">
      <c r="A2577" s="3"/>
      <c r="B2577" s="19"/>
      <c r="C2577" s="3"/>
      <c r="D2577" s="18"/>
      <c r="E2577" s="18"/>
      <c r="F2577" s="18"/>
      <c r="G2577" s="18"/>
      <c r="H2577" s="18"/>
      <c r="I2577" s="18"/>
    </row>
    <row r="2578" spans="1:9" s="4" customFormat="1" ht="12.75">
      <c r="A2578" s="3"/>
      <c r="B2578" s="19"/>
      <c r="C2578" s="3"/>
      <c r="D2578" s="18"/>
      <c r="E2578" s="18"/>
      <c r="F2578" s="18"/>
      <c r="G2578" s="18"/>
      <c r="H2578" s="18"/>
      <c r="I2578" s="18"/>
    </row>
    <row r="2579" spans="1:9" s="4" customFormat="1" ht="12.75">
      <c r="A2579" s="3"/>
      <c r="B2579" s="19"/>
      <c r="C2579" s="3"/>
      <c r="D2579" s="18"/>
      <c r="E2579" s="18"/>
      <c r="F2579" s="18"/>
      <c r="G2579" s="18"/>
      <c r="H2579" s="18"/>
      <c r="I2579" s="18"/>
    </row>
    <row r="2580" spans="1:9" s="4" customFormat="1" ht="12.75">
      <c r="A2580" s="3"/>
      <c r="B2580" s="19"/>
      <c r="C2580" s="3"/>
      <c r="D2580" s="18"/>
      <c r="E2580" s="18"/>
      <c r="F2580" s="18"/>
      <c r="G2580" s="18"/>
      <c r="H2580" s="18"/>
      <c r="I2580" s="18"/>
    </row>
    <row r="2581" spans="1:9" s="4" customFormat="1" ht="12.75">
      <c r="A2581" s="3"/>
      <c r="B2581" s="19"/>
      <c r="C2581" s="3"/>
      <c r="D2581" s="18"/>
      <c r="E2581" s="18"/>
      <c r="F2581" s="18"/>
      <c r="G2581" s="18"/>
      <c r="H2581" s="18"/>
      <c r="I2581" s="18"/>
    </row>
    <row r="2582" spans="1:9" s="4" customFormat="1" ht="12.75">
      <c r="A2582" s="3"/>
      <c r="B2582" s="19"/>
      <c r="C2582" s="3"/>
      <c r="D2582" s="18"/>
      <c r="E2582" s="18"/>
      <c r="F2582" s="18"/>
      <c r="G2582" s="18"/>
      <c r="H2582" s="18"/>
      <c r="I2582" s="18"/>
    </row>
    <row r="2583" spans="1:9" s="4" customFormat="1" ht="12.75">
      <c r="A2583" s="3"/>
      <c r="B2583" s="19"/>
      <c r="C2583" s="3"/>
      <c r="D2583" s="18"/>
      <c r="E2583" s="18"/>
      <c r="F2583" s="18"/>
      <c r="G2583" s="18"/>
      <c r="H2583" s="18"/>
      <c r="I2583" s="18"/>
    </row>
    <row r="2584" spans="1:9" s="4" customFormat="1" ht="12.75">
      <c r="A2584" s="3"/>
      <c r="B2584" s="19"/>
      <c r="C2584" s="3"/>
      <c r="D2584" s="18"/>
      <c r="E2584" s="18"/>
      <c r="F2584" s="18"/>
      <c r="G2584" s="18"/>
      <c r="H2584" s="18"/>
      <c r="I2584" s="18"/>
    </row>
    <row r="2585" spans="1:9" s="4" customFormat="1" ht="12.75">
      <c r="A2585" s="3"/>
      <c r="B2585" s="19"/>
      <c r="C2585" s="3"/>
      <c r="D2585" s="18"/>
      <c r="E2585" s="18"/>
      <c r="F2585" s="18"/>
      <c r="G2585" s="18"/>
      <c r="H2585" s="18"/>
      <c r="I2585" s="18"/>
    </row>
    <row r="2586" spans="1:9" s="4" customFormat="1" ht="12.75">
      <c r="A2586" s="3"/>
      <c r="B2586" s="19"/>
      <c r="C2586" s="3"/>
      <c r="D2586" s="18"/>
      <c r="E2586" s="18"/>
      <c r="F2586" s="18"/>
      <c r="G2586" s="18"/>
      <c r="H2586" s="18"/>
      <c r="I2586" s="18"/>
    </row>
    <row r="2587" spans="1:9" s="4" customFormat="1" ht="12.75">
      <c r="A2587" s="3"/>
      <c r="B2587" s="19"/>
      <c r="C2587" s="3"/>
      <c r="D2587" s="18"/>
      <c r="E2587" s="18"/>
      <c r="F2587" s="18"/>
      <c r="G2587" s="18"/>
      <c r="H2587" s="18"/>
      <c r="I2587" s="18"/>
    </row>
    <row r="2588" spans="1:9" s="4" customFormat="1" ht="12.75">
      <c r="A2588" s="3"/>
      <c r="B2588" s="19"/>
      <c r="C2588" s="3"/>
      <c r="D2588" s="18"/>
      <c r="E2588" s="18"/>
      <c r="F2588" s="18"/>
      <c r="G2588" s="18"/>
      <c r="H2588" s="18"/>
      <c r="I2588" s="18"/>
    </row>
    <row r="2589" spans="1:9" s="4" customFormat="1" ht="12.75">
      <c r="A2589" s="3"/>
      <c r="B2589" s="19"/>
      <c r="C2589" s="3"/>
      <c r="D2589" s="18"/>
      <c r="E2589" s="18"/>
      <c r="F2589" s="18"/>
      <c r="G2589" s="18"/>
      <c r="H2589" s="18"/>
      <c r="I2589" s="18"/>
    </row>
    <row r="2590" spans="1:9" s="4" customFormat="1" ht="12.75">
      <c r="A2590" s="3"/>
      <c r="B2590" s="19"/>
      <c r="C2590" s="3"/>
      <c r="D2590" s="18"/>
      <c r="E2590" s="18"/>
      <c r="F2590" s="18"/>
      <c r="G2590" s="18"/>
      <c r="H2590" s="18"/>
      <c r="I2590" s="18"/>
    </row>
    <row r="2591" spans="1:9" s="4" customFormat="1" ht="12.75">
      <c r="A2591" s="3"/>
      <c r="B2591" s="19"/>
      <c r="C2591" s="3"/>
      <c r="D2591" s="18"/>
      <c r="E2591" s="18"/>
      <c r="F2591" s="18"/>
      <c r="G2591" s="18"/>
      <c r="H2591" s="18"/>
      <c r="I2591" s="18"/>
    </row>
    <row r="2592" spans="1:9" s="4" customFormat="1" ht="12.75">
      <c r="A2592" s="3"/>
      <c r="B2592" s="19"/>
      <c r="C2592" s="3"/>
      <c r="D2592" s="18"/>
      <c r="E2592" s="18"/>
      <c r="F2592" s="18"/>
      <c r="G2592" s="18"/>
      <c r="H2592" s="18"/>
      <c r="I2592" s="18"/>
    </row>
    <row r="2593" spans="1:9" s="4" customFormat="1" ht="12.75">
      <c r="A2593" s="3"/>
      <c r="B2593" s="19"/>
      <c r="C2593" s="3"/>
      <c r="D2593" s="18"/>
      <c r="E2593" s="18"/>
      <c r="F2593" s="18"/>
      <c r="G2593" s="18"/>
      <c r="H2593" s="18"/>
      <c r="I2593" s="18"/>
    </row>
    <row r="2594" spans="1:9" s="4" customFormat="1" ht="12.75">
      <c r="A2594" s="3"/>
      <c r="B2594" s="19"/>
      <c r="C2594" s="3"/>
      <c r="D2594" s="18"/>
      <c r="E2594" s="18"/>
      <c r="F2594" s="18"/>
      <c r="G2594" s="18"/>
      <c r="H2594" s="18"/>
      <c r="I2594" s="18"/>
    </row>
    <row r="2595" spans="1:9" s="4" customFormat="1" ht="12.75">
      <c r="A2595" s="3"/>
      <c r="B2595" s="19"/>
      <c r="C2595" s="3"/>
      <c r="D2595" s="18"/>
      <c r="E2595" s="18"/>
      <c r="F2595" s="18"/>
      <c r="G2595" s="18"/>
      <c r="H2595" s="18"/>
      <c r="I2595" s="18"/>
    </row>
    <row r="2596" spans="1:9" s="4" customFormat="1" ht="12.75">
      <c r="A2596" s="3"/>
      <c r="B2596" s="19"/>
      <c r="C2596" s="3"/>
      <c r="D2596" s="18"/>
      <c r="E2596" s="18"/>
      <c r="F2596" s="18"/>
      <c r="G2596" s="18"/>
      <c r="H2596" s="18"/>
      <c r="I2596" s="18"/>
    </row>
    <row r="2597" spans="1:9" s="4" customFormat="1" ht="12.75">
      <c r="A2597" s="3"/>
      <c r="B2597" s="19"/>
      <c r="C2597" s="3"/>
      <c r="D2597" s="18"/>
      <c r="E2597" s="18"/>
      <c r="F2597" s="18"/>
      <c r="G2597" s="18"/>
      <c r="H2597" s="18"/>
      <c r="I2597" s="18"/>
    </row>
    <row r="2598" spans="1:9" s="4" customFormat="1" ht="12.75">
      <c r="A2598" s="3"/>
      <c r="B2598" s="19"/>
      <c r="C2598" s="3"/>
      <c r="D2598" s="18"/>
      <c r="E2598" s="18"/>
      <c r="F2598" s="18"/>
      <c r="G2598" s="18"/>
      <c r="H2598" s="18"/>
      <c r="I2598" s="18"/>
    </row>
    <row r="2599" spans="1:9" s="4" customFormat="1" ht="12.75">
      <c r="A2599" s="3"/>
      <c r="B2599" s="19"/>
      <c r="C2599" s="3"/>
      <c r="D2599" s="18"/>
      <c r="E2599" s="18"/>
      <c r="F2599" s="18"/>
      <c r="G2599" s="18"/>
      <c r="H2599" s="18"/>
      <c r="I2599" s="18"/>
    </row>
    <row r="2600" spans="1:9" s="4" customFormat="1" ht="12.75">
      <c r="A2600" s="3"/>
      <c r="B2600" s="19"/>
      <c r="C2600" s="3"/>
      <c r="D2600" s="18"/>
      <c r="E2600" s="18"/>
      <c r="F2600" s="18"/>
      <c r="G2600" s="18"/>
      <c r="H2600" s="18"/>
      <c r="I2600" s="18"/>
    </row>
    <row r="2601" spans="1:9" s="4" customFormat="1" ht="12.75">
      <c r="A2601" s="3"/>
      <c r="B2601" s="19"/>
      <c r="C2601" s="3"/>
      <c r="D2601" s="18"/>
      <c r="E2601" s="18"/>
      <c r="F2601" s="18"/>
      <c r="G2601" s="18"/>
      <c r="H2601" s="18"/>
      <c r="I2601" s="18"/>
    </row>
    <row r="2602" spans="1:9" s="4" customFormat="1" ht="12.75">
      <c r="A2602" s="3"/>
      <c r="B2602" s="19"/>
      <c r="C2602" s="3"/>
      <c r="D2602" s="18"/>
      <c r="E2602" s="18"/>
      <c r="F2602" s="18"/>
      <c r="G2602" s="18"/>
      <c r="H2602" s="18"/>
      <c r="I2602" s="18"/>
    </row>
    <row r="2603" spans="1:9" s="4" customFormat="1" ht="12.75">
      <c r="A2603" s="3"/>
      <c r="B2603" s="19"/>
      <c r="C2603" s="3"/>
      <c r="D2603" s="18"/>
      <c r="E2603" s="18"/>
      <c r="F2603" s="18"/>
      <c r="G2603" s="18"/>
      <c r="H2603" s="18"/>
      <c r="I2603" s="18"/>
    </row>
    <row r="2604" spans="1:9" s="4" customFormat="1" ht="12.75">
      <c r="A2604" s="3"/>
      <c r="B2604" s="19"/>
      <c r="C2604" s="3"/>
      <c r="D2604" s="18"/>
      <c r="E2604" s="18"/>
      <c r="F2604" s="18"/>
      <c r="G2604" s="18"/>
      <c r="H2604" s="18"/>
      <c r="I2604" s="18"/>
    </row>
    <row r="2605" spans="1:9" s="4" customFormat="1" ht="12.75">
      <c r="A2605" s="3"/>
      <c r="B2605" s="19"/>
      <c r="C2605" s="3"/>
      <c r="D2605" s="18"/>
      <c r="E2605" s="18"/>
      <c r="F2605" s="18"/>
      <c r="G2605" s="18"/>
      <c r="H2605" s="18"/>
      <c r="I2605" s="18"/>
    </row>
    <row r="2606" spans="1:9" s="4" customFormat="1" ht="12.75">
      <c r="A2606" s="3"/>
      <c r="B2606" s="19"/>
      <c r="C2606" s="3"/>
      <c r="D2606" s="18"/>
      <c r="E2606" s="18"/>
      <c r="F2606" s="18"/>
      <c r="G2606" s="18"/>
      <c r="H2606" s="18"/>
      <c r="I2606" s="18"/>
    </row>
    <row r="2607" spans="1:9" s="4" customFormat="1" ht="12.75">
      <c r="A2607" s="3"/>
      <c r="B2607" s="19"/>
      <c r="C2607" s="3"/>
      <c r="D2607" s="18"/>
      <c r="E2607" s="18"/>
      <c r="F2607" s="18"/>
      <c r="G2607" s="18"/>
      <c r="H2607" s="18"/>
      <c r="I2607" s="18"/>
    </row>
    <row r="2608" spans="1:9" s="4" customFormat="1" ht="12.75">
      <c r="A2608" s="3"/>
      <c r="B2608" s="19"/>
      <c r="C2608" s="3"/>
      <c r="D2608" s="18"/>
      <c r="E2608" s="18"/>
      <c r="F2608" s="18"/>
      <c r="G2608" s="18"/>
      <c r="H2608" s="18"/>
      <c r="I2608" s="18"/>
    </row>
    <row r="2609" spans="1:9" s="4" customFormat="1" ht="12.75">
      <c r="A2609" s="3"/>
      <c r="B2609" s="19"/>
      <c r="C2609" s="3"/>
      <c r="D2609" s="18"/>
      <c r="E2609" s="18"/>
      <c r="F2609" s="18"/>
      <c r="G2609" s="18"/>
      <c r="H2609" s="18"/>
      <c r="I2609" s="18"/>
    </row>
    <row r="2610" spans="1:9" s="4" customFormat="1" ht="12.75">
      <c r="A2610" s="3"/>
      <c r="B2610" s="19"/>
      <c r="C2610" s="3"/>
      <c r="D2610" s="18"/>
      <c r="E2610" s="18"/>
      <c r="F2610" s="18"/>
      <c r="G2610" s="18"/>
      <c r="H2610" s="18"/>
      <c r="I2610" s="18"/>
    </row>
    <row r="2611" spans="1:9" s="4" customFormat="1" ht="12.75">
      <c r="A2611" s="3"/>
      <c r="B2611" s="19"/>
      <c r="C2611" s="3"/>
      <c r="D2611" s="18"/>
      <c r="E2611" s="18"/>
      <c r="F2611" s="18"/>
      <c r="G2611" s="18"/>
      <c r="H2611" s="18"/>
      <c r="I2611" s="18"/>
    </row>
    <row r="2612" spans="1:9" s="4" customFormat="1" ht="12.75">
      <c r="A2612" s="3"/>
      <c r="B2612" s="19"/>
      <c r="C2612" s="3"/>
      <c r="D2612" s="18"/>
      <c r="E2612" s="18"/>
      <c r="F2612" s="18"/>
      <c r="G2612" s="18"/>
      <c r="H2612" s="18"/>
      <c r="I2612" s="18"/>
    </row>
    <row r="2613" spans="1:9" s="4" customFormat="1" ht="12.75">
      <c r="A2613" s="3"/>
      <c r="B2613" s="19"/>
      <c r="C2613" s="3"/>
      <c r="D2613" s="18"/>
      <c r="E2613" s="18"/>
      <c r="F2613" s="18"/>
      <c r="G2613" s="18"/>
      <c r="H2613" s="18"/>
      <c r="I2613" s="18"/>
    </row>
    <row r="2614" spans="1:9" s="4" customFormat="1" ht="12.75">
      <c r="A2614" s="3"/>
      <c r="B2614" s="19"/>
      <c r="C2614" s="3"/>
      <c r="D2614" s="18"/>
      <c r="E2614" s="18"/>
      <c r="F2614" s="18"/>
      <c r="G2614" s="18"/>
      <c r="H2614" s="18"/>
      <c r="I2614" s="18"/>
    </row>
    <row r="2615" spans="1:9" s="4" customFormat="1" ht="12.75">
      <c r="A2615" s="3"/>
      <c r="B2615" s="19"/>
      <c r="C2615" s="3"/>
      <c r="D2615" s="18"/>
      <c r="E2615" s="18"/>
      <c r="F2615" s="18"/>
      <c r="G2615" s="18"/>
      <c r="H2615" s="18"/>
      <c r="I2615" s="18"/>
    </row>
    <row r="2616" spans="1:9" s="4" customFormat="1" ht="12.75">
      <c r="A2616" s="3"/>
      <c r="B2616" s="19"/>
      <c r="C2616" s="3"/>
      <c r="D2616" s="18"/>
      <c r="E2616" s="18"/>
      <c r="F2616" s="18"/>
      <c r="G2616" s="18"/>
      <c r="H2616" s="18"/>
      <c r="I2616" s="18"/>
    </row>
    <row r="2617" spans="1:9" s="4" customFormat="1" ht="12.75">
      <c r="A2617" s="3"/>
      <c r="B2617" s="19"/>
      <c r="C2617" s="3"/>
      <c r="D2617" s="18"/>
      <c r="E2617" s="18"/>
      <c r="F2617" s="18"/>
      <c r="G2617" s="18"/>
      <c r="H2617" s="18"/>
      <c r="I2617" s="18"/>
    </row>
    <row r="2618" spans="1:9" s="4" customFormat="1" ht="12.75">
      <c r="A2618" s="3"/>
      <c r="B2618" s="19"/>
      <c r="C2618" s="3"/>
      <c r="D2618" s="18"/>
      <c r="E2618" s="18"/>
      <c r="F2618" s="18"/>
      <c r="G2618" s="18"/>
      <c r="H2618" s="18"/>
      <c r="I2618" s="18"/>
    </row>
    <row r="2619" spans="1:9" s="4" customFormat="1" ht="12.75">
      <c r="A2619" s="3"/>
      <c r="B2619" s="19"/>
      <c r="C2619" s="3"/>
      <c r="D2619" s="18"/>
      <c r="E2619" s="18"/>
      <c r="F2619" s="18"/>
      <c r="G2619" s="18"/>
      <c r="H2619" s="18"/>
      <c r="I2619" s="18"/>
    </row>
    <row r="2620" spans="1:9" s="4" customFormat="1" ht="12.75">
      <c r="A2620" s="3"/>
      <c r="B2620" s="19"/>
      <c r="C2620" s="3"/>
      <c r="D2620" s="18"/>
      <c r="E2620" s="18"/>
      <c r="F2620" s="18"/>
      <c r="G2620" s="18"/>
      <c r="H2620" s="18"/>
      <c r="I2620" s="18"/>
    </row>
    <row r="2621" spans="1:9" s="4" customFormat="1" ht="12.75">
      <c r="A2621" s="3"/>
      <c r="B2621" s="19"/>
      <c r="C2621" s="3"/>
      <c r="D2621" s="18"/>
      <c r="E2621" s="18"/>
      <c r="F2621" s="18"/>
      <c r="G2621" s="18"/>
      <c r="H2621" s="18"/>
      <c r="I2621" s="18"/>
    </row>
    <row r="2622" spans="1:9" s="4" customFormat="1" ht="12.75">
      <c r="A2622" s="3"/>
      <c r="B2622" s="19"/>
      <c r="C2622" s="3"/>
      <c r="D2622" s="18"/>
      <c r="E2622" s="18"/>
      <c r="F2622" s="18"/>
      <c r="G2622" s="18"/>
      <c r="H2622" s="18"/>
      <c r="I2622" s="18"/>
    </row>
    <row r="2623" spans="1:9" s="4" customFormat="1" ht="12.75">
      <c r="A2623" s="3"/>
      <c r="B2623" s="19"/>
      <c r="C2623" s="3"/>
      <c r="D2623" s="18"/>
      <c r="E2623" s="18"/>
      <c r="F2623" s="18"/>
      <c r="G2623" s="18"/>
      <c r="H2623" s="18"/>
      <c r="I2623" s="18"/>
    </row>
    <row r="2624" spans="1:9" s="4" customFormat="1" ht="12.75">
      <c r="A2624" s="3"/>
      <c r="B2624" s="19"/>
      <c r="C2624" s="3"/>
      <c r="D2624" s="18"/>
      <c r="E2624" s="18"/>
      <c r="F2624" s="18"/>
      <c r="G2624" s="18"/>
      <c r="H2624" s="18"/>
      <c r="I2624" s="18"/>
    </row>
    <row r="2625" spans="1:9" s="4" customFormat="1" ht="12.75">
      <c r="A2625" s="3"/>
      <c r="B2625" s="19"/>
      <c r="C2625" s="3"/>
      <c r="D2625" s="18"/>
      <c r="E2625" s="18"/>
      <c r="F2625" s="18"/>
      <c r="G2625" s="18"/>
      <c r="H2625" s="18"/>
      <c r="I2625" s="18"/>
    </row>
    <row r="2626" spans="1:9" s="4" customFormat="1" ht="12.75">
      <c r="A2626" s="3"/>
      <c r="B2626" s="19"/>
      <c r="C2626" s="3"/>
      <c r="D2626" s="18"/>
      <c r="E2626" s="18"/>
      <c r="F2626" s="18"/>
      <c r="G2626" s="18"/>
      <c r="H2626" s="18"/>
      <c r="I2626" s="18"/>
    </row>
    <row r="2627" spans="1:9" s="4" customFormat="1" ht="12.75">
      <c r="A2627" s="3"/>
      <c r="B2627" s="19"/>
      <c r="C2627" s="3"/>
      <c r="D2627" s="18"/>
      <c r="E2627" s="18"/>
      <c r="F2627" s="18"/>
      <c r="G2627" s="18"/>
      <c r="H2627" s="18"/>
      <c r="I2627" s="18"/>
    </row>
    <row r="2628" spans="1:9" s="4" customFormat="1" ht="12.75">
      <c r="A2628" s="3"/>
      <c r="B2628" s="19"/>
      <c r="C2628" s="3"/>
      <c r="D2628" s="18"/>
      <c r="E2628" s="18"/>
      <c r="F2628" s="18"/>
      <c r="G2628" s="18"/>
      <c r="H2628" s="18"/>
      <c r="I2628" s="18"/>
    </row>
    <row r="2629" spans="1:9" s="4" customFormat="1" ht="12.75">
      <c r="A2629" s="3"/>
      <c r="B2629" s="19"/>
      <c r="C2629" s="3"/>
      <c r="D2629" s="18"/>
      <c r="E2629" s="18"/>
      <c r="F2629" s="18"/>
      <c r="G2629" s="18"/>
      <c r="H2629" s="18"/>
      <c r="I2629" s="18"/>
    </row>
    <row r="2630" spans="1:9" s="4" customFormat="1" ht="12.75">
      <c r="A2630" s="3"/>
      <c r="B2630" s="19"/>
      <c r="C2630" s="3"/>
      <c r="D2630" s="18"/>
      <c r="E2630" s="18"/>
      <c r="F2630" s="18"/>
      <c r="G2630" s="18"/>
      <c r="H2630" s="18"/>
      <c r="I2630" s="18"/>
    </row>
    <row r="2631" spans="1:9" s="4" customFormat="1" ht="12.75">
      <c r="A2631" s="3"/>
      <c r="B2631" s="19"/>
      <c r="C2631" s="3"/>
      <c r="D2631" s="18"/>
      <c r="E2631" s="18"/>
      <c r="F2631" s="18"/>
      <c r="G2631" s="18"/>
      <c r="H2631" s="18"/>
      <c r="I2631" s="18"/>
    </row>
    <row r="2632" spans="1:9" s="4" customFormat="1" ht="12.75">
      <c r="A2632" s="3"/>
      <c r="B2632" s="19"/>
      <c r="C2632" s="3"/>
      <c r="D2632" s="18"/>
      <c r="E2632" s="18"/>
      <c r="F2632" s="18"/>
      <c r="G2632" s="18"/>
      <c r="H2632" s="18"/>
      <c r="I2632" s="18"/>
    </row>
    <row r="2633" spans="1:9" s="4" customFormat="1" ht="12.75">
      <c r="A2633" s="3"/>
      <c r="B2633" s="19"/>
      <c r="C2633" s="3"/>
      <c r="D2633" s="18"/>
      <c r="E2633" s="18"/>
      <c r="F2633" s="18"/>
      <c r="G2633" s="18"/>
      <c r="H2633" s="18"/>
      <c r="I2633" s="18"/>
    </row>
    <row r="2634" spans="1:9" s="4" customFormat="1" ht="12.75">
      <c r="A2634" s="3"/>
      <c r="B2634" s="19"/>
      <c r="C2634" s="3"/>
      <c r="D2634" s="18"/>
      <c r="E2634" s="18"/>
      <c r="F2634" s="18"/>
      <c r="G2634" s="18"/>
      <c r="H2634" s="18"/>
      <c r="I2634" s="18"/>
    </row>
    <row r="2635" spans="1:9" s="4" customFormat="1" ht="12.75">
      <c r="A2635" s="3"/>
      <c r="B2635" s="19"/>
      <c r="C2635" s="3"/>
      <c r="D2635" s="18"/>
      <c r="E2635" s="18"/>
      <c r="F2635" s="18"/>
      <c r="G2635" s="18"/>
      <c r="H2635" s="18"/>
      <c r="I2635" s="18"/>
    </row>
    <row r="2636" spans="1:9" s="4" customFormat="1" ht="12.75">
      <c r="A2636" s="3"/>
      <c r="B2636" s="19"/>
      <c r="C2636" s="3"/>
      <c r="D2636" s="18"/>
      <c r="E2636" s="18"/>
      <c r="F2636" s="18"/>
      <c r="G2636" s="18"/>
      <c r="H2636" s="18"/>
      <c r="I2636" s="18"/>
    </row>
    <row r="2637" spans="1:9" s="4" customFormat="1" ht="12.75">
      <c r="A2637" s="3"/>
      <c r="B2637" s="19"/>
      <c r="C2637" s="3"/>
      <c r="D2637" s="18"/>
      <c r="E2637" s="18"/>
      <c r="F2637" s="18"/>
      <c r="G2637" s="18"/>
      <c r="H2637" s="18"/>
      <c r="I2637" s="18"/>
    </row>
    <row r="2638" spans="1:9" s="4" customFormat="1" ht="12.75">
      <c r="A2638" s="3"/>
      <c r="B2638" s="19"/>
      <c r="C2638" s="3"/>
      <c r="D2638" s="18"/>
      <c r="E2638" s="18"/>
      <c r="F2638" s="18"/>
      <c r="G2638" s="18"/>
      <c r="H2638" s="18"/>
      <c r="I2638" s="18"/>
    </row>
    <row r="2639" spans="1:9" s="4" customFormat="1" ht="12.75">
      <c r="A2639" s="3"/>
      <c r="B2639" s="19"/>
      <c r="C2639" s="3"/>
      <c r="D2639" s="18"/>
      <c r="E2639" s="18"/>
      <c r="F2639" s="18"/>
      <c r="G2639" s="18"/>
      <c r="H2639" s="18"/>
      <c r="I2639" s="18"/>
    </row>
    <row r="2640" spans="1:9" s="4" customFormat="1" ht="12.75">
      <c r="A2640" s="3"/>
      <c r="B2640" s="19"/>
      <c r="C2640" s="3"/>
      <c r="D2640" s="18"/>
      <c r="E2640" s="18"/>
      <c r="F2640" s="18"/>
      <c r="G2640" s="18"/>
      <c r="H2640" s="18"/>
      <c r="I2640" s="18"/>
    </row>
    <row r="2641" spans="1:9" s="4" customFormat="1" ht="12.75">
      <c r="A2641" s="3"/>
      <c r="B2641" s="19"/>
      <c r="C2641" s="3"/>
      <c r="D2641" s="18"/>
      <c r="E2641" s="18"/>
      <c r="F2641" s="18"/>
      <c r="G2641" s="18"/>
      <c r="H2641" s="18"/>
      <c r="I2641" s="18"/>
    </row>
    <row r="2642" spans="1:9" s="4" customFormat="1" ht="12.75">
      <c r="A2642" s="3"/>
      <c r="B2642" s="19"/>
      <c r="C2642" s="3"/>
      <c r="D2642" s="18"/>
      <c r="E2642" s="18"/>
      <c r="F2642" s="18"/>
      <c r="G2642" s="18"/>
      <c r="H2642" s="18"/>
      <c r="I2642" s="18"/>
    </row>
    <row r="2643" spans="1:9" s="4" customFormat="1" ht="12.75">
      <c r="A2643" s="3"/>
      <c r="B2643" s="19"/>
      <c r="C2643" s="3"/>
      <c r="D2643" s="18"/>
      <c r="E2643" s="18"/>
      <c r="F2643" s="18"/>
      <c r="G2643" s="18"/>
      <c r="H2643" s="18"/>
      <c r="I2643" s="18"/>
    </row>
    <row r="2644" spans="1:9" s="4" customFormat="1" ht="12.75">
      <c r="A2644" s="3"/>
      <c r="B2644" s="19"/>
      <c r="C2644" s="3"/>
      <c r="D2644" s="18"/>
      <c r="E2644" s="18"/>
      <c r="F2644" s="18"/>
      <c r="G2644" s="18"/>
      <c r="H2644" s="18"/>
      <c r="I2644" s="18"/>
    </row>
    <row r="2645" spans="1:9" s="4" customFormat="1" ht="12.75">
      <c r="A2645" s="3"/>
      <c r="B2645" s="19"/>
      <c r="C2645" s="3"/>
      <c r="D2645" s="18"/>
      <c r="E2645" s="18"/>
      <c r="F2645" s="18"/>
      <c r="G2645" s="18"/>
      <c r="H2645" s="18"/>
      <c r="I2645" s="18"/>
    </row>
    <row r="2646" spans="1:9" s="4" customFormat="1" ht="12.75">
      <c r="A2646" s="3"/>
      <c r="B2646" s="19"/>
      <c r="C2646" s="3"/>
      <c r="D2646" s="18"/>
      <c r="E2646" s="18"/>
      <c r="F2646" s="18"/>
      <c r="G2646" s="18"/>
      <c r="H2646" s="18"/>
      <c r="I2646" s="18"/>
    </row>
    <row r="2647" spans="1:9" s="4" customFormat="1" ht="12.75">
      <c r="A2647" s="3"/>
      <c r="B2647" s="19"/>
      <c r="C2647" s="3"/>
      <c r="D2647" s="18"/>
      <c r="E2647" s="18"/>
      <c r="F2647" s="18"/>
      <c r="G2647" s="18"/>
      <c r="H2647" s="18"/>
      <c r="I2647" s="18"/>
    </row>
    <row r="2648" spans="1:9" s="4" customFormat="1" ht="12.75">
      <c r="A2648" s="3"/>
      <c r="B2648" s="19"/>
      <c r="C2648" s="3"/>
      <c r="D2648" s="18"/>
      <c r="E2648" s="18"/>
      <c r="F2648" s="18"/>
      <c r="G2648" s="18"/>
      <c r="H2648" s="18"/>
      <c r="I2648" s="18"/>
    </row>
    <row r="2649" spans="1:9" s="4" customFormat="1" ht="12.75">
      <c r="A2649" s="3"/>
      <c r="B2649" s="19"/>
      <c r="C2649" s="3"/>
      <c r="D2649" s="18"/>
      <c r="E2649" s="18"/>
      <c r="F2649" s="18"/>
      <c r="G2649" s="18"/>
      <c r="H2649" s="18"/>
      <c r="I2649" s="18"/>
    </row>
    <row r="2650" spans="1:9" s="4" customFormat="1" ht="12.75">
      <c r="A2650" s="3"/>
      <c r="B2650" s="19"/>
      <c r="C2650" s="3"/>
      <c r="D2650" s="18"/>
      <c r="E2650" s="18"/>
      <c r="F2650" s="18"/>
      <c r="G2650" s="18"/>
      <c r="H2650" s="18"/>
      <c r="I2650" s="18"/>
    </row>
    <row r="2651" spans="1:9" s="4" customFormat="1" ht="12.75">
      <c r="A2651" s="3"/>
      <c r="B2651" s="19"/>
      <c r="C2651" s="3"/>
      <c r="D2651" s="18"/>
      <c r="E2651" s="18"/>
      <c r="F2651" s="18"/>
      <c r="G2651" s="18"/>
      <c r="H2651" s="18"/>
      <c r="I2651" s="18"/>
    </row>
    <row r="2652" spans="1:9" s="4" customFormat="1" ht="12.75">
      <c r="A2652" s="3"/>
      <c r="B2652" s="19"/>
      <c r="C2652" s="3"/>
      <c r="D2652" s="18"/>
      <c r="E2652" s="18"/>
      <c r="F2652" s="18"/>
      <c r="G2652" s="18"/>
      <c r="H2652" s="18"/>
      <c r="I2652" s="18"/>
    </row>
    <row r="2653" spans="1:9" s="4" customFormat="1" ht="12.75">
      <c r="A2653" s="3"/>
      <c r="B2653" s="19"/>
      <c r="C2653" s="3"/>
      <c r="D2653" s="18"/>
      <c r="E2653" s="18"/>
      <c r="F2653" s="18"/>
      <c r="G2653" s="18"/>
      <c r="H2653" s="18"/>
      <c r="I2653" s="18"/>
    </row>
    <row r="2654" spans="1:9" s="4" customFormat="1" ht="12.75">
      <c r="A2654" s="3"/>
      <c r="B2654" s="19"/>
      <c r="C2654" s="3"/>
      <c r="D2654" s="18"/>
      <c r="E2654" s="18"/>
      <c r="F2654" s="18"/>
      <c r="G2654" s="18"/>
      <c r="H2654" s="18"/>
      <c r="I2654" s="18"/>
    </row>
    <row r="2655" spans="1:9" s="4" customFormat="1" ht="12.75">
      <c r="A2655" s="3"/>
      <c r="B2655" s="19"/>
      <c r="C2655" s="3"/>
      <c r="D2655" s="18"/>
      <c r="E2655" s="18"/>
      <c r="F2655" s="18"/>
      <c r="G2655" s="18"/>
      <c r="H2655" s="18"/>
      <c r="I2655" s="18"/>
    </row>
    <row r="2656" spans="1:9" s="4" customFormat="1" ht="12.75">
      <c r="A2656" s="3"/>
      <c r="B2656" s="19"/>
      <c r="C2656" s="3"/>
      <c r="D2656" s="18"/>
      <c r="E2656" s="18"/>
      <c r="F2656" s="18"/>
      <c r="G2656" s="18"/>
      <c r="H2656" s="18"/>
      <c r="I2656" s="18"/>
    </row>
    <row r="2657" spans="1:9" s="4" customFormat="1" ht="12.75">
      <c r="A2657" s="3"/>
      <c r="B2657" s="19"/>
      <c r="C2657" s="3"/>
      <c r="D2657" s="18"/>
      <c r="E2657" s="18"/>
      <c r="F2657" s="18"/>
      <c r="G2657" s="18"/>
      <c r="H2657" s="18"/>
      <c r="I2657" s="18"/>
    </row>
    <row r="2658" spans="1:9" s="4" customFormat="1" ht="12.75">
      <c r="A2658" s="3"/>
      <c r="B2658" s="19"/>
      <c r="C2658" s="3"/>
      <c r="D2658" s="18"/>
      <c r="E2658" s="18"/>
      <c r="F2658" s="18"/>
      <c r="G2658" s="18"/>
      <c r="H2658" s="18"/>
      <c r="I2658" s="18"/>
    </row>
    <row r="2659" spans="1:9" s="4" customFormat="1" ht="12.75">
      <c r="A2659" s="3"/>
      <c r="B2659" s="19"/>
      <c r="C2659" s="3"/>
      <c r="D2659" s="18"/>
      <c r="E2659" s="18"/>
      <c r="F2659" s="18"/>
      <c r="G2659" s="18"/>
      <c r="H2659" s="18"/>
      <c r="I2659" s="18"/>
    </row>
    <row r="2660" spans="1:9" s="4" customFormat="1" ht="12.75">
      <c r="A2660" s="3"/>
      <c r="B2660" s="19"/>
      <c r="C2660" s="3"/>
      <c r="D2660" s="18"/>
      <c r="E2660" s="18"/>
      <c r="F2660" s="18"/>
      <c r="G2660" s="18"/>
      <c r="H2660" s="18"/>
      <c r="I2660" s="18"/>
    </row>
    <row r="2661" spans="1:9" s="4" customFormat="1" ht="12.75">
      <c r="A2661" s="3"/>
      <c r="B2661" s="19"/>
      <c r="C2661" s="3"/>
      <c r="D2661" s="18"/>
      <c r="E2661" s="18"/>
      <c r="F2661" s="18"/>
      <c r="G2661" s="18"/>
      <c r="H2661" s="18"/>
      <c r="I2661" s="18"/>
    </row>
    <row r="2662" spans="1:9" s="4" customFormat="1" ht="12.75">
      <c r="A2662" s="3"/>
      <c r="B2662" s="19"/>
      <c r="C2662" s="3"/>
      <c r="D2662" s="18"/>
      <c r="E2662" s="18"/>
      <c r="F2662" s="18"/>
      <c r="G2662" s="18"/>
      <c r="H2662" s="18"/>
      <c r="I2662" s="18"/>
    </row>
    <row r="2663" spans="1:9" s="4" customFormat="1" ht="12.75">
      <c r="A2663" s="3"/>
      <c r="B2663" s="19"/>
      <c r="C2663" s="3"/>
      <c r="D2663" s="18"/>
      <c r="E2663" s="18"/>
      <c r="F2663" s="18"/>
      <c r="G2663" s="18"/>
      <c r="H2663" s="18"/>
      <c r="I2663" s="18"/>
    </row>
    <row r="2664" spans="1:9" s="4" customFormat="1" ht="12.75">
      <c r="A2664" s="3"/>
      <c r="B2664" s="19"/>
      <c r="C2664" s="3"/>
      <c r="D2664" s="18"/>
      <c r="E2664" s="18"/>
      <c r="F2664" s="18"/>
      <c r="G2664" s="18"/>
      <c r="H2664" s="18"/>
      <c r="I2664" s="18"/>
    </row>
    <row r="2665" spans="1:9" s="4" customFormat="1" ht="12.75">
      <c r="A2665" s="3"/>
      <c r="B2665" s="19"/>
      <c r="C2665" s="3"/>
      <c r="D2665" s="18"/>
      <c r="E2665" s="18"/>
      <c r="F2665" s="18"/>
      <c r="G2665" s="18"/>
      <c r="H2665" s="18"/>
      <c r="I2665" s="18"/>
    </row>
    <row r="2666" spans="1:9" s="4" customFormat="1" ht="12.75">
      <c r="A2666" s="3"/>
      <c r="B2666" s="19"/>
      <c r="C2666" s="3"/>
      <c r="D2666" s="18"/>
      <c r="E2666" s="18"/>
      <c r="F2666" s="18"/>
      <c r="G2666" s="18"/>
      <c r="H2666" s="18"/>
      <c r="I2666" s="18"/>
    </row>
    <row r="2667" spans="1:9" s="4" customFormat="1" ht="12.75">
      <c r="A2667" s="3"/>
      <c r="B2667" s="19"/>
      <c r="C2667" s="3"/>
      <c r="D2667" s="18"/>
      <c r="E2667" s="18"/>
      <c r="F2667" s="18"/>
      <c r="G2667" s="18"/>
      <c r="H2667" s="18"/>
      <c r="I2667" s="18"/>
    </row>
    <row r="2668" spans="1:9" s="4" customFormat="1" ht="12.75">
      <c r="A2668" s="3"/>
      <c r="B2668" s="19"/>
      <c r="C2668" s="3"/>
      <c r="D2668" s="18"/>
      <c r="E2668" s="18"/>
      <c r="F2668" s="18"/>
      <c r="G2668" s="18"/>
      <c r="H2668" s="18"/>
      <c r="I2668" s="18"/>
    </row>
    <row r="2669" spans="1:9" s="4" customFormat="1" ht="12.75">
      <c r="A2669" s="3"/>
      <c r="B2669" s="19"/>
      <c r="C2669" s="3"/>
      <c r="D2669" s="18"/>
      <c r="E2669" s="18"/>
      <c r="F2669" s="18"/>
      <c r="G2669" s="18"/>
      <c r="H2669" s="18"/>
      <c r="I2669" s="18"/>
    </row>
    <row r="2670" spans="1:9" s="4" customFormat="1" ht="12.75">
      <c r="A2670" s="3"/>
      <c r="B2670" s="19"/>
      <c r="C2670" s="3"/>
      <c r="D2670" s="18"/>
      <c r="E2670" s="18"/>
      <c r="F2670" s="18"/>
      <c r="G2670" s="18"/>
      <c r="H2670" s="18"/>
      <c r="I2670" s="18"/>
    </row>
    <row r="2671" spans="1:9" s="4" customFormat="1" ht="12.75">
      <c r="A2671" s="3"/>
      <c r="B2671" s="19"/>
      <c r="C2671" s="3"/>
      <c r="D2671" s="18"/>
      <c r="E2671" s="18"/>
      <c r="F2671" s="18"/>
      <c r="G2671" s="18"/>
      <c r="H2671" s="18"/>
      <c r="I2671" s="18"/>
    </row>
    <row r="2672" spans="1:9" s="4" customFormat="1" ht="12.75">
      <c r="A2672" s="3"/>
      <c r="B2672" s="19"/>
      <c r="C2672" s="3"/>
      <c r="D2672" s="18"/>
      <c r="E2672" s="18"/>
      <c r="F2672" s="18"/>
      <c r="G2672" s="18"/>
      <c r="H2672" s="18"/>
      <c r="I2672" s="18"/>
    </row>
    <row r="2673" spans="1:9" s="4" customFormat="1" ht="12.75">
      <c r="A2673" s="3"/>
      <c r="B2673" s="19"/>
      <c r="C2673" s="3"/>
      <c r="D2673" s="18"/>
      <c r="E2673" s="18"/>
      <c r="F2673" s="18"/>
      <c r="G2673" s="18"/>
      <c r="H2673" s="18"/>
      <c r="I2673" s="18"/>
    </row>
    <row r="2674" spans="1:9" s="4" customFormat="1" ht="12.75">
      <c r="A2674" s="3"/>
      <c r="B2674" s="19"/>
      <c r="C2674" s="3"/>
      <c r="D2674" s="18"/>
      <c r="E2674" s="18"/>
      <c r="F2674" s="18"/>
      <c r="G2674" s="18"/>
      <c r="H2674" s="18"/>
      <c r="I2674" s="18"/>
    </row>
    <row r="2675" spans="1:9" s="4" customFormat="1" ht="12.75">
      <c r="A2675" s="3"/>
      <c r="B2675" s="19"/>
      <c r="C2675" s="3"/>
      <c r="D2675" s="18"/>
      <c r="E2675" s="18"/>
      <c r="F2675" s="18"/>
      <c r="G2675" s="18"/>
      <c r="H2675" s="18"/>
      <c r="I2675" s="18"/>
    </row>
    <row r="2676" spans="1:9" s="4" customFormat="1" ht="12.75">
      <c r="A2676" s="3"/>
      <c r="B2676" s="19"/>
      <c r="C2676" s="3"/>
      <c r="D2676" s="18"/>
      <c r="E2676" s="18"/>
      <c r="F2676" s="18"/>
      <c r="G2676" s="18"/>
      <c r="H2676" s="18"/>
      <c r="I2676" s="18"/>
    </row>
    <row r="2677" spans="1:9" s="4" customFormat="1" ht="12.75">
      <c r="A2677" s="3"/>
      <c r="B2677" s="19"/>
      <c r="C2677" s="3"/>
      <c r="D2677" s="18"/>
      <c r="E2677" s="18"/>
      <c r="F2677" s="18"/>
      <c r="G2677" s="18"/>
      <c r="H2677" s="18"/>
      <c r="I2677" s="18"/>
    </row>
    <row r="2678" spans="1:9" s="4" customFormat="1" ht="12.75">
      <c r="A2678" s="3"/>
      <c r="B2678" s="19"/>
      <c r="C2678" s="3"/>
      <c r="D2678" s="18"/>
      <c r="E2678" s="18"/>
      <c r="F2678" s="18"/>
      <c r="G2678" s="18"/>
      <c r="H2678" s="18"/>
      <c r="I2678" s="18"/>
    </row>
    <row r="2679" spans="1:9" s="4" customFormat="1" ht="12.75">
      <c r="A2679" s="3"/>
      <c r="B2679" s="19"/>
      <c r="C2679" s="3"/>
      <c r="D2679" s="18"/>
      <c r="E2679" s="18"/>
      <c r="F2679" s="18"/>
      <c r="G2679" s="18"/>
      <c r="H2679" s="18"/>
      <c r="I2679" s="18"/>
    </row>
    <row r="2680" spans="1:9" s="4" customFormat="1" ht="12.75">
      <c r="A2680" s="3"/>
      <c r="B2680" s="19"/>
      <c r="C2680" s="3"/>
      <c r="D2680" s="18"/>
      <c r="E2680" s="18"/>
      <c r="F2680" s="18"/>
      <c r="G2680" s="18"/>
      <c r="H2680" s="18"/>
      <c r="I2680" s="18"/>
    </row>
    <row r="2681" spans="1:9" s="4" customFormat="1" ht="12.75">
      <c r="A2681" s="3"/>
      <c r="B2681" s="19"/>
      <c r="C2681" s="3"/>
      <c r="D2681" s="18"/>
      <c r="E2681" s="18"/>
      <c r="F2681" s="18"/>
      <c r="G2681" s="18"/>
      <c r="H2681" s="18"/>
      <c r="I2681" s="18"/>
    </row>
    <row r="2682" spans="1:9" s="4" customFormat="1" ht="12.75">
      <c r="A2682" s="3"/>
      <c r="B2682" s="19"/>
      <c r="C2682" s="3"/>
      <c r="D2682" s="18"/>
      <c r="E2682" s="18"/>
      <c r="F2682" s="18"/>
      <c r="G2682" s="18"/>
      <c r="H2682" s="18"/>
      <c r="I2682" s="18"/>
    </row>
    <row r="2683" spans="1:9" s="4" customFormat="1" ht="12.75">
      <c r="A2683" s="3"/>
      <c r="B2683" s="19"/>
      <c r="C2683" s="3"/>
      <c r="D2683" s="18"/>
      <c r="E2683" s="18"/>
      <c r="F2683" s="18"/>
      <c r="G2683" s="18"/>
      <c r="H2683" s="18"/>
      <c r="I2683" s="18"/>
    </row>
    <row r="2684" spans="1:9" s="4" customFormat="1" ht="12.75">
      <c r="A2684" s="3"/>
      <c r="B2684" s="19"/>
      <c r="C2684" s="3"/>
      <c r="D2684" s="18"/>
      <c r="E2684" s="18"/>
      <c r="F2684" s="18"/>
      <c r="G2684" s="18"/>
      <c r="H2684" s="18"/>
      <c r="I2684" s="18"/>
    </row>
    <row r="2685" spans="1:9" s="4" customFormat="1" ht="12.75">
      <c r="A2685" s="3"/>
      <c r="B2685" s="19"/>
      <c r="C2685" s="3"/>
      <c r="D2685" s="18"/>
      <c r="E2685" s="18"/>
      <c r="F2685" s="18"/>
      <c r="G2685" s="18"/>
      <c r="H2685" s="18"/>
      <c r="I2685" s="18"/>
    </row>
    <row r="2686" spans="1:9" s="4" customFormat="1" ht="12.75">
      <c r="A2686" s="3"/>
      <c r="B2686" s="19"/>
      <c r="C2686" s="3"/>
      <c r="D2686" s="18"/>
      <c r="E2686" s="18"/>
      <c r="F2686" s="18"/>
      <c r="G2686" s="18"/>
      <c r="H2686" s="18"/>
      <c r="I2686" s="18"/>
    </row>
    <row r="2687" spans="1:9" s="4" customFormat="1" ht="12.75">
      <c r="A2687" s="3"/>
      <c r="B2687" s="19"/>
      <c r="C2687" s="3"/>
      <c r="D2687" s="18"/>
      <c r="E2687" s="18"/>
      <c r="F2687" s="18"/>
      <c r="G2687" s="18"/>
      <c r="H2687" s="18"/>
      <c r="I2687" s="18"/>
    </row>
    <row r="2688" spans="1:9" s="4" customFormat="1" ht="12.75">
      <c r="A2688" s="3"/>
      <c r="B2688" s="19"/>
      <c r="C2688" s="3"/>
      <c r="D2688" s="18"/>
      <c r="E2688" s="18"/>
      <c r="F2688" s="18"/>
      <c r="G2688" s="18"/>
      <c r="H2688" s="18"/>
      <c r="I2688" s="18"/>
    </row>
    <row r="2689" spans="1:9" s="4" customFormat="1" ht="12.75">
      <c r="A2689" s="3"/>
      <c r="B2689" s="19"/>
      <c r="C2689" s="3"/>
      <c r="D2689" s="18"/>
      <c r="E2689" s="18"/>
      <c r="F2689" s="18"/>
      <c r="G2689" s="18"/>
      <c r="H2689" s="18"/>
      <c r="I2689" s="18"/>
    </row>
    <row r="2690" spans="1:9" s="4" customFormat="1" ht="12.75">
      <c r="A2690" s="3"/>
      <c r="B2690" s="19"/>
      <c r="C2690" s="3"/>
      <c r="D2690" s="18"/>
      <c r="E2690" s="18"/>
      <c r="F2690" s="18"/>
      <c r="G2690" s="18"/>
      <c r="H2690" s="18"/>
      <c r="I2690" s="18"/>
    </row>
    <row r="2691" spans="1:9" s="4" customFormat="1" ht="12.75">
      <c r="A2691" s="3"/>
      <c r="B2691" s="19"/>
      <c r="C2691" s="3"/>
      <c r="D2691" s="18"/>
      <c r="E2691" s="18"/>
      <c r="F2691" s="18"/>
      <c r="G2691" s="18"/>
      <c r="H2691" s="18"/>
      <c r="I2691" s="18"/>
    </row>
    <row r="2692" spans="1:9" s="4" customFormat="1" ht="12.75">
      <c r="A2692" s="3"/>
      <c r="B2692" s="19"/>
      <c r="C2692" s="3"/>
      <c r="D2692" s="18"/>
      <c r="E2692" s="18"/>
      <c r="F2692" s="18"/>
      <c r="G2692" s="18"/>
      <c r="H2692" s="18"/>
      <c r="I2692" s="18"/>
    </row>
    <row r="2693" spans="1:9" s="4" customFormat="1" ht="12.75">
      <c r="A2693" s="3"/>
      <c r="B2693" s="19"/>
      <c r="C2693" s="3"/>
      <c r="D2693" s="18"/>
      <c r="E2693" s="18"/>
      <c r="F2693" s="18"/>
      <c r="G2693" s="18"/>
      <c r="H2693" s="18"/>
      <c r="I2693" s="18"/>
    </row>
    <row r="2694" spans="1:9" s="4" customFormat="1" ht="12.75">
      <c r="A2694" s="3"/>
      <c r="B2694" s="19"/>
      <c r="C2694" s="3"/>
      <c r="D2694" s="18"/>
      <c r="E2694" s="18"/>
      <c r="F2694" s="18"/>
      <c r="G2694" s="18"/>
      <c r="H2694" s="18"/>
      <c r="I2694" s="18"/>
    </row>
    <row r="2695" spans="1:9" s="4" customFormat="1" ht="12.75">
      <c r="A2695" s="3"/>
      <c r="B2695" s="19"/>
      <c r="C2695" s="3"/>
      <c r="D2695" s="18"/>
      <c r="E2695" s="18"/>
      <c r="F2695" s="18"/>
      <c r="G2695" s="18"/>
      <c r="H2695" s="18"/>
      <c r="I2695" s="18"/>
    </row>
    <row r="2696" spans="1:9" s="4" customFormat="1" ht="12.75">
      <c r="A2696" s="3"/>
      <c r="B2696" s="19"/>
      <c r="C2696" s="3"/>
      <c r="D2696" s="18"/>
      <c r="E2696" s="18"/>
      <c r="F2696" s="18"/>
      <c r="G2696" s="18"/>
      <c r="H2696" s="18"/>
      <c r="I2696" s="18"/>
    </row>
    <row r="2697" spans="1:9" s="4" customFormat="1" ht="12.75">
      <c r="A2697" s="3"/>
      <c r="B2697" s="19"/>
      <c r="C2697" s="3"/>
      <c r="D2697" s="18"/>
      <c r="E2697" s="18"/>
      <c r="F2697" s="18"/>
      <c r="G2697" s="18"/>
      <c r="H2697" s="18"/>
      <c r="I2697" s="18"/>
    </row>
    <row r="2698" spans="1:9" s="4" customFormat="1" ht="12.75">
      <c r="A2698" s="3"/>
      <c r="B2698" s="19"/>
      <c r="C2698" s="3"/>
      <c r="D2698" s="18"/>
      <c r="E2698" s="18"/>
      <c r="F2698" s="18"/>
      <c r="G2698" s="18"/>
      <c r="H2698" s="18"/>
      <c r="I2698" s="18"/>
    </row>
    <row r="2699" spans="1:9" s="4" customFormat="1" ht="12.75">
      <c r="A2699" s="3"/>
      <c r="B2699" s="19"/>
      <c r="C2699" s="3"/>
      <c r="D2699" s="18"/>
      <c r="E2699" s="18"/>
      <c r="F2699" s="18"/>
      <c r="G2699" s="18"/>
      <c r="H2699" s="18"/>
      <c r="I2699" s="18"/>
    </row>
    <row r="2700" spans="1:9" s="4" customFormat="1" ht="12.75">
      <c r="A2700" s="3"/>
      <c r="B2700" s="19"/>
      <c r="C2700" s="3"/>
      <c r="D2700" s="18"/>
      <c r="E2700" s="18"/>
      <c r="F2700" s="18"/>
      <c r="G2700" s="18"/>
      <c r="H2700" s="18"/>
      <c r="I2700" s="18"/>
    </row>
    <row r="2701" spans="1:9" s="4" customFormat="1" ht="12.75">
      <c r="A2701" s="3"/>
      <c r="B2701" s="19"/>
      <c r="C2701" s="3"/>
      <c r="D2701" s="18"/>
      <c r="E2701" s="18"/>
      <c r="F2701" s="18"/>
      <c r="G2701" s="18"/>
      <c r="H2701" s="18"/>
      <c r="I2701" s="18"/>
    </row>
    <row r="2702" spans="1:9" s="4" customFormat="1" ht="12.75">
      <c r="A2702" s="3"/>
      <c r="B2702" s="19"/>
      <c r="C2702" s="3"/>
      <c r="D2702" s="18"/>
      <c r="E2702" s="18"/>
      <c r="F2702" s="18"/>
      <c r="G2702" s="18"/>
      <c r="H2702" s="18"/>
      <c r="I2702" s="18"/>
    </row>
    <row r="2703" spans="1:9" s="4" customFormat="1" ht="12.75">
      <c r="A2703" s="3"/>
      <c r="B2703" s="19"/>
      <c r="C2703" s="3"/>
      <c r="D2703" s="18"/>
      <c r="E2703" s="18"/>
      <c r="F2703" s="18"/>
      <c r="G2703" s="18"/>
      <c r="H2703" s="18"/>
      <c r="I2703" s="18"/>
    </row>
    <row r="2704" spans="1:9" s="4" customFormat="1" ht="12.75">
      <c r="A2704" s="3"/>
      <c r="B2704" s="19"/>
      <c r="C2704" s="3"/>
      <c r="D2704" s="18"/>
      <c r="E2704" s="18"/>
      <c r="F2704" s="18"/>
      <c r="G2704" s="18"/>
      <c r="H2704" s="18"/>
      <c r="I2704" s="18"/>
    </row>
    <row r="2705" spans="1:9" s="4" customFormat="1" ht="12.75">
      <c r="A2705" s="3"/>
      <c r="B2705" s="19"/>
      <c r="C2705" s="3"/>
      <c r="D2705" s="18"/>
      <c r="E2705" s="18"/>
      <c r="F2705" s="18"/>
      <c r="G2705" s="18"/>
      <c r="H2705" s="18"/>
      <c r="I2705" s="18"/>
    </row>
    <row r="2706" spans="1:9" s="4" customFormat="1" ht="12.75">
      <c r="A2706" s="3"/>
      <c r="B2706" s="19"/>
      <c r="C2706" s="3"/>
      <c r="D2706" s="18"/>
      <c r="E2706" s="18"/>
      <c r="F2706" s="18"/>
      <c r="G2706" s="18"/>
      <c r="H2706" s="18"/>
      <c r="I2706" s="18"/>
    </row>
    <row r="2707" spans="1:9" s="4" customFormat="1" ht="12.75">
      <c r="A2707" s="3"/>
      <c r="B2707" s="19"/>
      <c r="C2707" s="3"/>
      <c r="D2707" s="18"/>
      <c r="E2707" s="18"/>
      <c r="F2707" s="18"/>
      <c r="G2707" s="18"/>
      <c r="H2707" s="18"/>
      <c r="I2707" s="18"/>
    </row>
    <row r="2708" spans="1:9" s="4" customFormat="1" ht="12.75">
      <c r="A2708" s="3"/>
      <c r="B2708" s="19"/>
      <c r="C2708" s="3"/>
      <c r="D2708" s="18"/>
      <c r="E2708" s="18"/>
      <c r="F2708" s="18"/>
      <c r="G2708" s="18"/>
      <c r="H2708" s="18"/>
      <c r="I2708" s="18"/>
    </row>
    <row r="2709" spans="1:9" s="4" customFormat="1" ht="12.75">
      <c r="A2709" s="3"/>
      <c r="B2709" s="19"/>
      <c r="C2709" s="3"/>
      <c r="D2709" s="18"/>
      <c r="E2709" s="18"/>
      <c r="F2709" s="18"/>
      <c r="G2709" s="18"/>
      <c r="H2709" s="18"/>
      <c r="I2709" s="18"/>
    </row>
    <row r="2710" spans="1:9" s="4" customFormat="1" ht="12.75">
      <c r="A2710" s="3"/>
      <c r="B2710" s="19"/>
      <c r="C2710" s="3"/>
      <c r="D2710" s="18"/>
      <c r="E2710" s="18"/>
      <c r="F2710" s="18"/>
      <c r="G2710" s="18"/>
      <c r="H2710" s="18"/>
      <c r="I2710" s="18"/>
    </row>
    <row r="2711" spans="1:9" s="4" customFormat="1" ht="12.75">
      <c r="A2711" s="3"/>
      <c r="B2711" s="19"/>
      <c r="C2711" s="3"/>
      <c r="D2711" s="18"/>
      <c r="E2711" s="18"/>
      <c r="F2711" s="18"/>
      <c r="G2711" s="18"/>
      <c r="H2711" s="18"/>
      <c r="I2711" s="18"/>
    </row>
    <row r="2712" spans="1:9" s="4" customFormat="1" ht="12.75">
      <c r="A2712" s="3"/>
      <c r="B2712" s="19"/>
      <c r="C2712" s="3"/>
      <c r="D2712" s="18"/>
      <c r="E2712" s="18"/>
      <c r="F2712" s="18"/>
      <c r="G2712" s="18"/>
      <c r="H2712" s="18"/>
      <c r="I2712" s="18"/>
    </row>
    <row r="2713" spans="1:9" s="4" customFormat="1" ht="12.75">
      <c r="A2713" s="3"/>
      <c r="B2713" s="19"/>
      <c r="C2713" s="3"/>
      <c r="D2713" s="18"/>
      <c r="E2713" s="18"/>
      <c r="F2713" s="18"/>
      <c r="G2713" s="18"/>
      <c r="H2713" s="18"/>
      <c r="I2713" s="18"/>
    </row>
    <row r="2714" spans="1:9" s="4" customFormat="1" ht="12.75">
      <c r="A2714" s="3"/>
      <c r="B2714" s="19"/>
      <c r="C2714" s="3"/>
      <c r="D2714" s="18"/>
      <c r="E2714" s="18"/>
      <c r="F2714" s="18"/>
      <c r="G2714" s="18"/>
      <c r="H2714" s="18"/>
      <c r="I2714" s="18"/>
    </row>
    <row r="2715" spans="1:9" s="4" customFormat="1" ht="12.75">
      <c r="A2715" s="3"/>
      <c r="B2715" s="19"/>
      <c r="C2715" s="3"/>
      <c r="D2715" s="18"/>
      <c r="E2715" s="18"/>
      <c r="F2715" s="18"/>
      <c r="G2715" s="18"/>
      <c r="H2715" s="18"/>
      <c r="I2715" s="18"/>
    </row>
    <row r="2716" spans="1:9" s="4" customFormat="1" ht="12.75">
      <c r="A2716" s="3"/>
      <c r="B2716" s="19"/>
      <c r="C2716" s="3"/>
      <c r="D2716" s="18"/>
      <c r="E2716" s="18"/>
      <c r="F2716" s="18"/>
      <c r="G2716" s="18"/>
      <c r="H2716" s="18"/>
      <c r="I2716" s="18"/>
    </row>
    <row r="2717" spans="1:9" s="4" customFormat="1" ht="12.75">
      <c r="A2717" s="3"/>
      <c r="B2717" s="19"/>
      <c r="C2717" s="3"/>
      <c r="D2717" s="18"/>
      <c r="E2717" s="18"/>
      <c r="F2717" s="18"/>
      <c r="G2717" s="18"/>
      <c r="H2717" s="18"/>
      <c r="I2717" s="18"/>
    </row>
    <row r="2718" spans="1:9" s="4" customFormat="1" ht="12.75">
      <c r="A2718" s="3"/>
      <c r="B2718" s="19"/>
      <c r="C2718" s="3"/>
      <c r="D2718" s="18"/>
      <c r="E2718" s="18"/>
      <c r="F2718" s="18"/>
      <c r="G2718" s="18"/>
      <c r="H2718" s="18"/>
      <c r="I2718" s="18"/>
    </row>
    <row r="2719" spans="1:9" s="4" customFormat="1" ht="12.75">
      <c r="A2719" s="3"/>
      <c r="B2719" s="19"/>
      <c r="C2719" s="3"/>
      <c r="D2719" s="18"/>
      <c r="E2719" s="18"/>
      <c r="F2719" s="18"/>
      <c r="G2719" s="18"/>
      <c r="H2719" s="18"/>
      <c r="I2719" s="18"/>
    </row>
    <row r="2720" spans="1:9" s="4" customFormat="1" ht="12.75">
      <c r="A2720" s="3"/>
      <c r="B2720" s="19"/>
      <c r="C2720" s="3"/>
      <c r="D2720" s="18"/>
      <c r="E2720" s="18"/>
      <c r="F2720" s="18"/>
      <c r="G2720" s="18"/>
      <c r="H2720" s="18"/>
      <c r="I2720" s="18"/>
    </row>
    <row r="2721" spans="1:9" s="4" customFormat="1" ht="12.75">
      <c r="A2721" s="3"/>
      <c r="B2721" s="19"/>
      <c r="C2721" s="3"/>
      <c r="D2721" s="18"/>
      <c r="E2721" s="18"/>
      <c r="F2721" s="18"/>
      <c r="G2721" s="18"/>
      <c r="H2721" s="18"/>
      <c r="I2721" s="18"/>
    </row>
    <row r="2722" spans="1:9" s="4" customFormat="1" ht="12.75">
      <c r="A2722" s="3"/>
      <c r="B2722" s="19"/>
      <c r="C2722" s="3"/>
      <c r="D2722" s="18"/>
      <c r="E2722" s="18"/>
      <c r="F2722" s="18"/>
      <c r="G2722" s="18"/>
      <c r="H2722" s="18"/>
      <c r="I2722" s="18"/>
    </row>
    <row r="2723" spans="1:9" s="4" customFormat="1" ht="12.75">
      <c r="A2723" s="3"/>
      <c r="B2723" s="19"/>
      <c r="C2723" s="3"/>
      <c r="D2723" s="18"/>
      <c r="E2723" s="18"/>
      <c r="F2723" s="18"/>
      <c r="G2723" s="18"/>
      <c r="H2723" s="18"/>
      <c r="I2723" s="18"/>
    </row>
    <row r="2724" spans="1:9" s="4" customFormat="1" ht="12.75">
      <c r="A2724" s="3"/>
      <c r="B2724" s="19"/>
      <c r="C2724" s="3"/>
      <c r="D2724" s="18"/>
      <c r="E2724" s="18"/>
      <c r="F2724" s="18"/>
      <c r="G2724" s="18"/>
      <c r="H2724" s="18"/>
      <c r="I2724" s="18"/>
    </row>
    <row r="2725" spans="1:9" s="4" customFormat="1" ht="12.75">
      <c r="A2725" s="3"/>
      <c r="B2725" s="19"/>
      <c r="C2725" s="3"/>
      <c r="D2725" s="18"/>
      <c r="E2725" s="18"/>
      <c r="F2725" s="18"/>
      <c r="G2725" s="18"/>
      <c r="H2725" s="18"/>
      <c r="I2725" s="18"/>
    </row>
    <row r="2726" spans="1:9" s="4" customFormat="1" ht="12.75">
      <c r="A2726" s="3"/>
      <c r="B2726" s="19"/>
      <c r="C2726" s="3"/>
      <c r="D2726" s="18"/>
      <c r="E2726" s="18"/>
      <c r="F2726" s="18"/>
      <c r="G2726" s="18"/>
      <c r="H2726" s="18"/>
      <c r="I2726" s="18"/>
    </row>
    <row r="2727" spans="1:9" s="4" customFormat="1" ht="12.75">
      <c r="A2727" s="3"/>
      <c r="B2727" s="19"/>
      <c r="C2727" s="3"/>
      <c r="D2727" s="18"/>
      <c r="E2727" s="18"/>
      <c r="F2727" s="18"/>
      <c r="G2727" s="18"/>
      <c r="H2727" s="18"/>
      <c r="I2727" s="18"/>
    </row>
    <row r="2728" spans="1:9" s="4" customFormat="1" ht="12.75">
      <c r="A2728" s="3"/>
      <c r="B2728" s="19"/>
      <c r="C2728" s="3"/>
      <c r="D2728" s="18"/>
      <c r="E2728" s="18"/>
      <c r="F2728" s="18"/>
      <c r="G2728" s="18"/>
      <c r="H2728" s="18"/>
      <c r="I2728" s="18"/>
    </row>
    <row r="2729" spans="1:9" s="4" customFormat="1" ht="12.75">
      <c r="A2729" s="3"/>
      <c r="B2729" s="19"/>
      <c r="C2729" s="3"/>
      <c r="D2729" s="18"/>
      <c r="E2729" s="18"/>
      <c r="F2729" s="18"/>
      <c r="G2729" s="18"/>
      <c r="H2729" s="18"/>
      <c r="I2729" s="18"/>
    </row>
    <row r="2730" spans="1:9" s="4" customFormat="1" ht="12.75">
      <c r="A2730" s="3"/>
      <c r="B2730" s="19"/>
      <c r="C2730" s="3"/>
      <c r="D2730" s="18"/>
      <c r="E2730" s="18"/>
      <c r="F2730" s="18"/>
      <c r="G2730" s="18"/>
      <c r="H2730" s="18"/>
      <c r="I2730" s="18"/>
    </row>
    <row r="2731" spans="1:9" s="4" customFormat="1" ht="12.75">
      <c r="A2731" s="3"/>
      <c r="B2731" s="19"/>
      <c r="C2731" s="3"/>
      <c r="D2731" s="18"/>
      <c r="E2731" s="18"/>
      <c r="F2731" s="18"/>
      <c r="G2731" s="18"/>
      <c r="H2731" s="18"/>
      <c r="I2731" s="18"/>
    </row>
    <row r="2732" spans="1:9" s="4" customFormat="1" ht="12.75">
      <c r="A2732" s="3"/>
      <c r="B2732" s="19"/>
      <c r="C2732" s="3"/>
      <c r="D2732" s="18"/>
      <c r="E2732" s="18"/>
      <c r="F2732" s="18"/>
      <c r="G2732" s="18"/>
      <c r="H2732" s="18"/>
      <c r="I2732" s="18"/>
    </row>
    <row r="2733" spans="1:9" s="4" customFormat="1" ht="12.75">
      <c r="A2733" s="3"/>
      <c r="B2733" s="19"/>
      <c r="C2733" s="3"/>
      <c r="D2733" s="18"/>
      <c r="E2733" s="18"/>
      <c r="F2733" s="18"/>
      <c r="G2733" s="18"/>
      <c r="H2733" s="18"/>
      <c r="I2733" s="18"/>
    </row>
    <row r="2734" spans="1:9" s="4" customFormat="1" ht="12.75">
      <c r="A2734" s="3"/>
      <c r="B2734" s="19"/>
      <c r="C2734" s="3"/>
      <c r="D2734" s="18"/>
      <c r="E2734" s="18"/>
      <c r="F2734" s="18"/>
      <c r="G2734" s="18"/>
      <c r="H2734" s="18"/>
      <c r="I2734" s="18"/>
    </row>
    <row r="2735" spans="1:9" s="4" customFormat="1" ht="12.75">
      <c r="A2735" s="3"/>
      <c r="B2735" s="19"/>
      <c r="C2735" s="3"/>
      <c r="D2735" s="18"/>
      <c r="E2735" s="18"/>
      <c r="F2735" s="18"/>
      <c r="G2735" s="18"/>
      <c r="H2735" s="18"/>
      <c r="I2735" s="18"/>
    </row>
    <row r="2736" spans="1:9" s="4" customFormat="1" ht="12.75">
      <c r="A2736" s="3"/>
      <c r="B2736" s="19"/>
      <c r="C2736" s="3"/>
      <c r="D2736" s="18"/>
      <c r="E2736" s="18"/>
      <c r="F2736" s="18"/>
      <c r="G2736" s="18"/>
      <c r="H2736" s="18"/>
      <c r="I2736" s="18"/>
    </row>
    <row r="2737" spans="1:9" s="4" customFormat="1" ht="12.75">
      <c r="A2737" s="3"/>
      <c r="B2737" s="19"/>
      <c r="C2737" s="3"/>
      <c r="D2737" s="18"/>
      <c r="E2737" s="18"/>
      <c r="F2737" s="18"/>
      <c r="G2737" s="18"/>
      <c r="H2737" s="18"/>
      <c r="I2737" s="18"/>
    </row>
    <row r="2738" spans="1:9" s="4" customFormat="1" ht="12.75">
      <c r="A2738" s="3"/>
      <c r="B2738" s="19"/>
      <c r="C2738" s="3"/>
      <c r="D2738" s="18"/>
      <c r="E2738" s="18"/>
      <c r="F2738" s="18"/>
      <c r="G2738" s="18"/>
      <c r="H2738" s="18"/>
      <c r="I2738" s="18"/>
    </row>
    <row r="2739" spans="1:9" s="4" customFormat="1" ht="12.75">
      <c r="A2739" s="3"/>
      <c r="B2739" s="19"/>
      <c r="C2739" s="3"/>
      <c r="D2739" s="18"/>
      <c r="E2739" s="18"/>
      <c r="F2739" s="18"/>
      <c r="G2739" s="18"/>
      <c r="H2739" s="18"/>
      <c r="I2739" s="18"/>
    </row>
    <row r="2740" spans="1:9" s="4" customFormat="1" ht="12.75">
      <c r="A2740" s="3"/>
      <c r="B2740" s="19"/>
      <c r="C2740" s="3"/>
      <c r="D2740" s="18"/>
      <c r="E2740" s="18"/>
      <c r="F2740" s="18"/>
      <c r="G2740" s="18"/>
      <c r="H2740" s="18"/>
      <c r="I2740" s="18"/>
    </row>
    <row r="2741" spans="1:9" s="4" customFormat="1" ht="12.75">
      <c r="A2741" s="3"/>
      <c r="B2741" s="19"/>
      <c r="C2741" s="3"/>
      <c r="D2741" s="18"/>
      <c r="E2741" s="18"/>
      <c r="F2741" s="18"/>
      <c r="G2741" s="18"/>
      <c r="H2741" s="18"/>
      <c r="I2741" s="18"/>
    </row>
    <row r="2742" spans="1:9" s="4" customFormat="1" ht="12.75">
      <c r="A2742" s="3"/>
      <c r="B2742" s="19"/>
      <c r="C2742" s="3"/>
      <c r="D2742" s="18"/>
      <c r="E2742" s="18"/>
      <c r="F2742" s="18"/>
      <c r="G2742" s="18"/>
      <c r="H2742" s="18"/>
      <c r="I2742" s="18"/>
    </row>
    <row r="2743" spans="1:9" s="4" customFormat="1" ht="12.75">
      <c r="A2743" s="3"/>
      <c r="B2743" s="19"/>
      <c r="C2743" s="3"/>
      <c r="D2743" s="18"/>
      <c r="E2743" s="18"/>
      <c r="F2743" s="18"/>
      <c r="G2743" s="18"/>
      <c r="H2743" s="18"/>
      <c r="I2743" s="18"/>
    </row>
    <row r="2744" spans="1:9" s="4" customFormat="1" ht="12.75">
      <c r="A2744" s="3"/>
      <c r="B2744" s="19"/>
      <c r="C2744" s="3"/>
      <c r="D2744" s="18"/>
      <c r="E2744" s="18"/>
      <c r="F2744" s="18"/>
      <c r="G2744" s="18"/>
      <c r="H2744" s="18"/>
      <c r="I2744" s="18"/>
    </row>
    <row r="2745" spans="1:9" s="4" customFormat="1" ht="12.75">
      <c r="A2745" s="3"/>
      <c r="B2745" s="19"/>
      <c r="C2745" s="3"/>
      <c r="D2745" s="18"/>
      <c r="E2745" s="18"/>
      <c r="F2745" s="18"/>
      <c r="G2745" s="18"/>
      <c r="H2745" s="18"/>
      <c r="I2745" s="18"/>
    </row>
    <row r="2746" spans="1:9" s="4" customFormat="1" ht="12.75">
      <c r="A2746" s="3"/>
      <c r="B2746" s="19"/>
      <c r="C2746" s="3"/>
      <c r="D2746" s="18"/>
      <c r="E2746" s="18"/>
      <c r="F2746" s="18"/>
      <c r="G2746" s="18"/>
      <c r="H2746" s="18"/>
      <c r="I2746" s="18"/>
    </row>
    <row r="2747" spans="1:9" s="4" customFormat="1" ht="12.75">
      <c r="A2747" s="3"/>
      <c r="B2747" s="19"/>
      <c r="C2747" s="3"/>
      <c r="D2747" s="18"/>
      <c r="E2747" s="18"/>
      <c r="F2747" s="18"/>
      <c r="G2747" s="18"/>
      <c r="H2747" s="18"/>
      <c r="I2747" s="18"/>
    </row>
    <row r="2748" spans="1:9" s="4" customFormat="1" ht="12.75">
      <c r="A2748" s="3"/>
      <c r="B2748" s="19"/>
      <c r="C2748" s="3"/>
      <c r="D2748" s="18"/>
      <c r="E2748" s="18"/>
      <c r="F2748" s="18"/>
      <c r="G2748" s="18"/>
      <c r="H2748" s="18"/>
      <c r="I2748" s="18"/>
    </row>
    <row r="2749" spans="1:9" s="4" customFormat="1" ht="12.75">
      <c r="A2749" s="3"/>
      <c r="B2749" s="19"/>
      <c r="C2749" s="3"/>
      <c r="D2749" s="18"/>
      <c r="E2749" s="18"/>
      <c r="F2749" s="18"/>
      <c r="G2749" s="18"/>
      <c r="H2749" s="18"/>
      <c r="I2749" s="18"/>
    </row>
    <row r="2750" spans="1:9" s="4" customFormat="1" ht="12.75">
      <c r="A2750" s="3"/>
      <c r="B2750" s="19"/>
      <c r="C2750" s="3"/>
      <c r="D2750" s="18"/>
      <c r="E2750" s="18"/>
      <c r="F2750" s="18"/>
      <c r="G2750" s="18"/>
      <c r="H2750" s="18"/>
      <c r="I2750" s="18"/>
    </row>
    <row r="2751" spans="1:9" s="4" customFormat="1" ht="12.75">
      <c r="A2751" s="3"/>
      <c r="B2751" s="19"/>
      <c r="C2751" s="3"/>
      <c r="D2751" s="18"/>
      <c r="E2751" s="18"/>
      <c r="F2751" s="18"/>
      <c r="G2751" s="18"/>
      <c r="H2751" s="18"/>
      <c r="I2751" s="18"/>
    </row>
    <row r="2752" spans="1:9" s="4" customFormat="1" ht="12.75">
      <c r="A2752" s="3"/>
      <c r="B2752" s="19"/>
      <c r="C2752" s="3"/>
      <c r="D2752" s="18"/>
      <c r="E2752" s="18"/>
      <c r="F2752" s="18"/>
      <c r="G2752" s="18"/>
      <c r="H2752" s="18"/>
      <c r="I2752" s="18"/>
    </row>
    <row r="2753" spans="1:9" s="4" customFormat="1" ht="12.75">
      <c r="A2753" s="3"/>
      <c r="B2753" s="19"/>
      <c r="C2753" s="3"/>
      <c r="D2753" s="18"/>
      <c r="E2753" s="18"/>
      <c r="F2753" s="18"/>
      <c r="G2753" s="18"/>
      <c r="H2753" s="18"/>
      <c r="I2753" s="18"/>
    </row>
    <row r="2754" spans="1:9" s="4" customFormat="1" ht="12.75">
      <c r="A2754" s="3"/>
      <c r="B2754" s="19"/>
      <c r="C2754" s="3"/>
      <c r="D2754" s="18"/>
      <c r="E2754" s="18"/>
      <c r="F2754" s="18"/>
      <c r="G2754" s="18"/>
      <c r="H2754" s="18"/>
      <c r="I2754" s="18"/>
    </row>
    <row r="2755" spans="1:9" s="4" customFormat="1" ht="12.75">
      <c r="A2755" s="3"/>
      <c r="B2755" s="19"/>
      <c r="C2755" s="3"/>
      <c r="D2755" s="18"/>
      <c r="E2755" s="18"/>
      <c r="F2755" s="18"/>
      <c r="G2755" s="18"/>
      <c r="H2755" s="18"/>
      <c r="I2755" s="18"/>
    </row>
    <row r="2756" spans="1:9" s="4" customFormat="1" ht="12.75">
      <c r="A2756" s="3"/>
      <c r="B2756" s="19"/>
      <c r="C2756" s="3"/>
      <c r="D2756" s="18"/>
      <c r="E2756" s="18"/>
      <c r="F2756" s="18"/>
      <c r="G2756" s="18"/>
      <c r="H2756" s="18"/>
      <c r="I2756" s="18"/>
    </row>
    <row r="2757" spans="1:9" s="4" customFormat="1" ht="12.75">
      <c r="A2757" s="3"/>
      <c r="B2757" s="19"/>
      <c r="C2757" s="3"/>
      <c r="D2757" s="18"/>
      <c r="E2757" s="18"/>
      <c r="F2757" s="18"/>
      <c r="G2757" s="18"/>
      <c r="H2757" s="18"/>
      <c r="I2757" s="18"/>
    </row>
    <row r="2758" spans="1:9" s="4" customFormat="1" ht="12.75">
      <c r="A2758" s="3"/>
      <c r="B2758" s="19"/>
      <c r="C2758" s="3"/>
      <c r="D2758" s="18"/>
      <c r="E2758" s="18"/>
      <c r="F2758" s="18"/>
      <c r="G2758" s="18"/>
      <c r="H2758" s="18"/>
      <c r="I2758" s="18"/>
    </row>
    <row r="2759" spans="1:9" s="4" customFormat="1" ht="12.75">
      <c r="A2759" s="3"/>
      <c r="B2759" s="19"/>
      <c r="C2759" s="3"/>
      <c r="D2759" s="18"/>
      <c r="E2759" s="18"/>
      <c r="F2759" s="18"/>
      <c r="G2759" s="18"/>
      <c r="H2759" s="18"/>
      <c r="I2759" s="18"/>
    </row>
    <row r="2760" spans="1:9" s="4" customFormat="1" ht="12.75">
      <c r="A2760" s="3"/>
      <c r="B2760" s="19"/>
      <c r="C2760" s="3"/>
      <c r="D2760" s="18"/>
      <c r="E2760" s="18"/>
      <c r="F2760" s="18"/>
      <c r="G2760" s="18"/>
      <c r="H2760" s="18"/>
      <c r="I2760" s="18"/>
    </row>
    <row r="2761" spans="1:9" s="4" customFormat="1" ht="12.75">
      <c r="A2761" s="3"/>
      <c r="B2761" s="19"/>
      <c r="C2761" s="3"/>
      <c r="D2761" s="18"/>
      <c r="E2761" s="18"/>
      <c r="F2761" s="18"/>
      <c r="G2761" s="18"/>
      <c r="H2761" s="18"/>
      <c r="I2761" s="18"/>
    </row>
    <row r="2762" spans="1:9" s="4" customFormat="1" ht="12.75">
      <c r="A2762" s="3"/>
      <c r="B2762" s="19"/>
      <c r="C2762" s="3"/>
      <c r="D2762" s="18"/>
      <c r="E2762" s="18"/>
      <c r="F2762" s="18"/>
      <c r="G2762" s="18"/>
      <c r="H2762" s="18"/>
      <c r="I2762" s="18"/>
    </row>
    <row r="2763" spans="1:9" s="4" customFormat="1" ht="12.75">
      <c r="A2763" s="3"/>
      <c r="B2763" s="19"/>
      <c r="C2763" s="3"/>
      <c r="D2763" s="18"/>
      <c r="E2763" s="18"/>
      <c r="F2763" s="18"/>
      <c r="G2763" s="18"/>
      <c r="H2763" s="18"/>
      <c r="I2763" s="18"/>
    </row>
    <row r="2764" spans="1:9" s="4" customFormat="1" ht="12.75">
      <c r="A2764" s="3"/>
      <c r="B2764" s="19"/>
      <c r="C2764" s="3"/>
      <c r="D2764" s="18"/>
      <c r="E2764" s="18"/>
      <c r="F2764" s="18"/>
      <c r="G2764" s="18"/>
      <c r="H2764" s="18"/>
      <c r="I2764" s="18"/>
    </row>
    <row r="2765" spans="1:9" s="4" customFormat="1" ht="12.75">
      <c r="A2765" s="3"/>
      <c r="B2765" s="19"/>
      <c r="C2765" s="3"/>
      <c r="D2765" s="18"/>
      <c r="E2765" s="18"/>
      <c r="F2765" s="18"/>
      <c r="G2765" s="18"/>
      <c r="H2765" s="18"/>
      <c r="I2765" s="18"/>
    </row>
    <row r="2766" spans="1:9" s="4" customFormat="1" ht="12.75">
      <c r="A2766" s="3"/>
      <c r="B2766" s="19"/>
      <c r="C2766" s="3"/>
      <c r="D2766" s="18"/>
      <c r="E2766" s="18"/>
      <c r="F2766" s="18"/>
      <c r="G2766" s="18"/>
      <c r="H2766" s="18"/>
      <c r="I2766" s="18"/>
    </row>
    <row r="2767" spans="1:9" s="4" customFormat="1" ht="12.75">
      <c r="A2767" s="3"/>
      <c r="B2767" s="19"/>
      <c r="C2767" s="3"/>
      <c r="D2767" s="18"/>
      <c r="E2767" s="18"/>
      <c r="F2767" s="18"/>
      <c r="G2767" s="18"/>
      <c r="H2767" s="18"/>
      <c r="I2767" s="18"/>
    </row>
    <row r="2768" spans="1:9" s="4" customFormat="1" ht="12.75">
      <c r="A2768" s="3"/>
      <c r="B2768" s="19"/>
      <c r="C2768" s="3"/>
      <c r="D2768" s="18"/>
      <c r="E2768" s="18"/>
      <c r="F2768" s="18"/>
      <c r="G2768" s="18"/>
      <c r="H2768" s="18"/>
      <c r="I2768" s="18"/>
    </row>
    <row r="2769" spans="1:9" s="4" customFormat="1" ht="12.75">
      <c r="A2769" s="3"/>
      <c r="B2769" s="19"/>
      <c r="C2769" s="3"/>
      <c r="D2769" s="18"/>
      <c r="E2769" s="18"/>
      <c r="F2769" s="18"/>
      <c r="G2769" s="18"/>
      <c r="H2769" s="18"/>
      <c r="I2769" s="18"/>
    </row>
    <row r="2770" spans="1:9" s="4" customFormat="1" ht="12.75">
      <c r="A2770" s="3"/>
      <c r="B2770" s="19"/>
      <c r="C2770" s="3"/>
      <c r="D2770" s="18"/>
      <c r="E2770" s="18"/>
      <c r="F2770" s="18"/>
      <c r="G2770" s="18"/>
      <c r="H2770" s="18"/>
      <c r="I2770" s="18"/>
    </row>
    <row r="2771" spans="1:9" s="4" customFormat="1" ht="12.75">
      <c r="A2771" s="3"/>
      <c r="B2771" s="19"/>
      <c r="C2771" s="3"/>
      <c r="D2771" s="18"/>
      <c r="E2771" s="18"/>
      <c r="F2771" s="18"/>
      <c r="G2771" s="18"/>
      <c r="H2771" s="18"/>
      <c r="I2771" s="18"/>
    </row>
    <row r="2772" spans="1:9" s="4" customFormat="1" ht="12.75">
      <c r="A2772" s="3"/>
      <c r="B2772" s="19"/>
      <c r="C2772" s="3"/>
      <c r="D2772" s="18"/>
      <c r="E2772" s="18"/>
      <c r="F2772" s="18"/>
      <c r="G2772" s="18"/>
      <c r="H2772" s="18"/>
      <c r="I2772" s="18"/>
    </row>
    <row r="2773" spans="1:9" s="4" customFormat="1" ht="12.75">
      <c r="A2773" s="3"/>
      <c r="B2773" s="19"/>
      <c r="C2773" s="3"/>
      <c r="D2773" s="18"/>
      <c r="E2773" s="18"/>
      <c r="F2773" s="18"/>
      <c r="G2773" s="18"/>
      <c r="H2773" s="18"/>
      <c r="I2773" s="18"/>
    </row>
    <row r="2774" spans="1:9" s="4" customFormat="1" ht="12.75">
      <c r="A2774" s="3"/>
      <c r="B2774" s="19"/>
      <c r="C2774" s="3"/>
      <c r="D2774" s="18"/>
      <c r="E2774" s="18"/>
      <c r="F2774" s="18"/>
      <c r="G2774" s="18"/>
      <c r="H2774" s="18"/>
      <c r="I2774" s="18"/>
    </row>
    <row r="2775" spans="1:9" s="4" customFormat="1" ht="12.75">
      <c r="A2775" s="3"/>
      <c r="B2775" s="19"/>
      <c r="C2775" s="3"/>
      <c r="D2775" s="18"/>
      <c r="E2775" s="18"/>
      <c r="F2775" s="18"/>
      <c r="G2775" s="18"/>
      <c r="H2775" s="18"/>
      <c r="I2775" s="18"/>
    </row>
    <row r="2776" spans="1:9" s="4" customFormat="1" ht="12.75">
      <c r="A2776" s="3"/>
      <c r="B2776" s="19"/>
      <c r="C2776" s="3"/>
      <c r="D2776" s="18"/>
      <c r="E2776" s="18"/>
      <c r="F2776" s="18"/>
      <c r="G2776" s="18"/>
      <c r="H2776" s="18"/>
      <c r="I2776" s="18"/>
    </row>
    <row r="2777" spans="1:9" s="4" customFormat="1" ht="12.75">
      <c r="A2777" s="3"/>
      <c r="B2777" s="19"/>
      <c r="C2777" s="3"/>
      <c r="D2777" s="18"/>
      <c r="E2777" s="18"/>
      <c r="F2777" s="18"/>
      <c r="G2777" s="18"/>
      <c r="H2777" s="18"/>
      <c r="I2777" s="18"/>
    </row>
    <row r="2778" spans="1:9" s="4" customFormat="1" ht="12.75">
      <c r="A2778" s="3"/>
      <c r="B2778" s="19"/>
      <c r="C2778" s="3"/>
      <c r="D2778" s="18"/>
      <c r="E2778" s="18"/>
      <c r="F2778" s="18"/>
      <c r="G2778" s="18"/>
      <c r="H2778" s="18"/>
      <c r="I2778" s="18"/>
    </row>
    <row r="2779" spans="1:9" s="4" customFormat="1" ht="12.75">
      <c r="A2779" s="3"/>
      <c r="B2779" s="19"/>
      <c r="C2779" s="3"/>
      <c r="D2779" s="18"/>
      <c r="E2779" s="18"/>
      <c r="F2779" s="18"/>
      <c r="G2779" s="18"/>
      <c r="H2779" s="18"/>
      <c r="I2779" s="18"/>
    </row>
    <row r="2780" spans="1:9" s="4" customFormat="1" ht="12.75">
      <c r="A2780" s="3"/>
      <c r="B2780" s="19"/>
      <c r="C2780" s="3"/>
      <c r="D2780" s="18"/>
      <c r="E2780" s="18"/>
      <c r="F2780" s="18"/>
      <c r="G2780" s="18"/>
      <c r="H2780" s="18"/>
      <c r="I2780" s="18"/>
    </row>
    <row r="2781" spans="1:9" s="4" customFormat="1" ht="12.75">
      <c r="A2781" s="3"/>
      <c r="B2781" s="19"/>
      <c r="C2781" s="3"/>
      <c r="D2781" s="18"/>
      <c r="E2781" s="18"/>
      <c r="F2781" s="18"/>
      <c r="G2781" s="18"/>
      <c r="H2781" s="18"/>
      <c r="I2781" s="18"/>
    </row>
    <row r="2782" spans="1:9" s="4" customFormat="1" ht="12.75">
      <c r="A2782" s="3"/>
      <c r="B2782" s="19"/>
      <c r="C2782" s="3"/>
      <c r="D2782" s="18"/>
      <c r="E2782" s="18"/>
      <c r="F2782" s="18"/>
      <c r="G2782" s="18"/>
      <c r="H2782" s="18"/>
      <c r="I2782" s="18"/>
    </row>
    <row r="2783" spans="1:9" s="4" customFormat="1" ht="12.75">
      <c r="A2783" s="3"/>
      <c r="B2783" s="19"/>
      <c r="C2783" s="3"/>
      <c r="D2783" s="18"/>
      <c r="E2783" s="18"/>
      <c r="F2783" s="18"/>
      <c r="G2783" s="18"/>
      <c r="H2783" s="18"/>
      <c r="I2783" s="18"/>
    </row>
    <row r="2784" spans="1:9" s="4" customFormat="1" ht="12.75">
      <c r="A2784" s="3"/>
      <c r="B2784" s="19"/>
      <c r="C2784" s="3"/>
      <c r="D2784" s="18"/>
      <c r="E2784" s="18"/>
      <c r="F2784" s="18"/>
      <c r="G2784" s="18"/>
      <c r="H2784" s="18"/>
      <c r="I2784" s="18"/>
    </row>
    <row r="2785" spans="1:9" s="4" customFormat="1" ht="12.75">
      <c r="A2785" s="3"/>
      <c r="B2785" s="19"/>
      <c r="C2785" s="3"/>
      <c r="D2785" s="18"/>
      <c r="E2785" s="18"/>
      <c r="F2785" s="18"/>
      <c r="G2785" s="18"/>
      <c r="H2785" s="18"/>
      <c r="I2785" s="18"/>
    </row>
    <row r="2786" spans="1:9" s="4" customFormat="1" ht="12.75">
      <c r="A2786" s="3"/>
      <c r="B2786" s="19"/>
      <c r="C2786" s="3"/>
      <c r="D2786" s="18"/>
      <c r="E2786" s="18"/>
      <c r="F2786" s="18"/>
      <c r="G2786" s="18"/>
      <c r="H2786" s="18"/>
      <c r="I2786" s="18"/>
    </row>
    <row r="2787" spans="1:9" s="4" customFormat="1" ht="12.75">
      <c r="A2787" s="3"/>
      <c r="B2787" s="19"/>
      <c r="C2787" s="3"/>
      <c r="D2787" s="18"/>
      <c r="E2787" s="18"/>
      <c r="F2787" s="18"/>
      <c r="G2787" s="18"/>
      <c r="H2787" s="18"/>
      <c r="I2787" s="18"/>
    </row>
    <row r="2788" spans="1:9" s="4" customFormat="1" ht="12.75">
      <c r="A2788" s="3"/>
      <c r="B2788" s="19"/>
      <c r="C2788" s="3"/>
      <c r="D2788" s="18"/>
      <c r="E2788" s="18"/>
      <c r="F2788" s="18"/>
      <c r="G2788" s="18"/>
      <c r="H2788" s="18"/>
      <c r="I2788" s="18"/>
    </row>
    <row r="2789" spans="1:9" s="4" customFormat="1" ht="12.75">
      <c r="A2789" s="3"/>
      <c r="B2789" s="19"/>
      <c r="C2789" s="3"/>
      <c r="D2789" s="18"/>
      <c r="E2789" s="18"/>
      <c r="F2789" s="18"/>
      <c r="G2789" s="18"/>
      <c r="H2789" s="18"/>
      <c r="I2789" s="18"/>
    </row>
    <row r="2790" spans="1:9" s="4" customFormat="1" ht="12.75">
      <c r="A2790" s="3"/>
      <c r="B2790" s="19"/>
      <c r="C2790" s="3"/>
      <c r="D2790" s="18"/>
      <c r="E2790" s="18"/>
      <c r="F2790" s="18"/>
      <c r="G2790" s="18"/>
      <c r="H2790" s="18"/>
      <c r="I2790" s="18"/>
    </row>
    <row r="2791" spans="1:9" s="4" customFormat="1" ht="12.75">
      <c r="A2791" s="3"/>
      <c r="B2791" s="19"/>
      <c r="C2791" s="3"/>
      <c r="D2791" s="18"/>
      <c r="E2791" s="18"/>
      <c r="F2791" s="18"/>
      <c r="G2791" s="18"/>
      <c r="H2791" s="18"/>
      <c r="I2791" s="18"/>
    </row>
    <row r="2792" spans="1:9" s="4" customFormat="1" ht="12.75">
      <c r="A2792" s="3"/>
      <c r="B2792" s="19"/>
      <c r="C2792" s="3"/>
      <c r="D2792" s="18"/>
      <c r="E2792" s="18"/>
      <c r="F2792" s="18"/>
      <c r="G2792" s="18"/>
      <c r="H2792" s="18"/>
      <c r="I2792" s="18"/>
    </row>
    <row r="2793" spans="1:9" s="4" customFormat="1" ht="12.75">
      <c r="A2793" s="3"/>
      <c r="B2793" s="19"/>
      <c r="C2793" s="3"/>
      <c r="D2793" s="18"/>
      <c r="E2793" s="18"/>
      <c r="F2793" s="18"/>
      <c r="G2793" s="18"/>
      <c r="H2793" s="18"/>
      <c r="I2793" s="18"/>
    </row>
    <row r="2794" spans="1:9" s="4" customFormat="1" ht="12.75">
      <c r="A2794" s="3"/>
      <c r="B2794" s="19"/>
      <c r="C2794" s="3"/>
      <c r="D2794" s="18"/>
      <c r="E2794" s="18"/>
      <c r="F2794" s="18"/>
      <c r="G2794" s="18"/>
      <c r="H2794" s="18"/>
      <c r="I2794" s="18"/>
    </row>
    <row r="2795" spans="1:9" s="4" customFormat="1" ht="12.75">
      <c r="A2795" s="3"/>
      <c r="B2795" s="19"/>
      <c r="C2795" s="3"/>
      <c r="D2795" s="18"/>
      <c r="E2795" s="18"/>
      <c r="F2795" s="18"/>
      <c r="G2795" s="18"/>
      <c r="H2795" s="18"/>
      <c r="I2795" s="18"/>
    </row>
    <row r="2796" spans="1:9" s="4" customFormat="1" ht="12.75">
      <c r="A2796" s="3"/>
      <c r="B2796" s="19"/>
      <c r="C2796" s="3"/>
      <c r="D2796" s="18"/>
      <c r="E2796" s="18"/>
      <c r="F2796" s="18"/>
      <c r="G2796" s="18"/>
      <c r="H2796" s="18"/>
      <c r="I2796" s="18"/>
    </row>
    <row r="2797" spans="1:9" s="4" customFormat="1" ht="12.75">
      <c r="A2797" s="3"/>
      <c r="B2797" s="19"/>
      <c r="C2797" s="3"/>
      <c r="D2797" s="18"/>
      <c r="E2797" s="18"/>
      <c r="F2797" s="18"/>
      <c r="G2797" s="18"/>
      <c r="H2797" s="18"/>
      <c r="I2797" s="18"/>
    </row>
    <row r="2798" spans="1:9" s="4" customFormat="1" ht="12.75">
      <c r="A2798" s="3"/>
      <c r="B2798" s="19"/>
      <c r="C2798" s="3"/>
      <c r="D2798" s="18"/>
      <c r="E2798" s="18"/>
      <c r="F2798" s="18"/>
      <c r="G2798" s="18"/>
      <c r="H2798" s="18"/>
      <c r="I2798" s="18"/>
    </row>
    <row r="2799" spans="1:9" s="4" customFormat="1" ht="12.75">
      <c r="A2799" s="3"/>
      <c r="B2799" s="19"/>
      <c r="C2799" s="3"/>
      <c r="D2799" s="18"/>
      <c r="E2799" s="18"/>
      <c r="F2799" s="18"/>
      <c r="G2799" s="18"/>
      <c r="H2799" s="18"/>
      <c r="I2799" s="18"/>
    </row>
    <row r="2800" spans="1:9" s="4" customFormat="1" ht="12.75">
      <c r="A2800" s="3"/>
      <c r="B2800" s="19"/>
      <c r="C2800" s="3"/>
      <c r="D2800" s="18"/>
      <c r="E2800" s="18"/>
      <c r="F2800" s="18"/>
      <c r="G2800" s="18"/>
      <c r="H2800" s="18"/>
      <c r="I2800" s="18"/>
    </row>
    <row r="2801" spans="1:9" s="4" customFormat="1" ht="12.75">
      <c r="A2801" s="3"/>
      <c r="B2801" s="19"/>
      <c r="C2801" s="3"/>
      <c r="D2801" s="18"/>
      <c r="E2801" s="18"/>
      <c r="F2801" s="18"/>
      <c r="G2801" s="18"/>
      <c r="H2801" s="18"/>
      <c r="I2801" s="18"/>
    </row>
    <row r="2802" spans="1:9" s="4" customFormat="1" ht="12.75">
      <c r="A2802" s="3"/>
      <c r="B2802" s="19"/>
      <c r="C2802" s="3"/>
      <c r="D2802" s="18"/>
      <c r="E2802" s="18"/>
      <c r="F2802" s="18"/>
      <c r="G2802" s="18"/>
      <c r="H2802" s="18"/>
      <c r="I2802" s="18"/>
    </row>
    <row r="2803" spans="1:9" s="4" customFormat="1" ht="12.75">
      <c r="A2803" s="3"/>
      <c r="B2803" s="19"/>
      <c r="C2803" s="3"/>
      <c r="D2803" s="18"/>
      <c r="E2803" s="18"/>
      <c r="F2803" s="18"/>
      <c r="G2803" s="18"/>
      <c r="H2803" s="18"/>
      <c r="I2803" s="18"/>
    </row>
    <row r="2804" spans="1:9" s="4" customFormat="1" ht="12.75">
      <c r="A2804" s="3"/>
      <c r="B2804" s="19"/>
      <c r="C2804" s="3"/>
      <c r="D2804" s="18"/>
      <c r="E2804" s="18"/>
      <c r="F2804" s="18"/>
      <c r="G2804" s="18"/>
      <c r="H2804" s="18"/>
      <c r="I2804" s="18"/>
    </row>
    <row r="2805" spans="1:9" s="4" customFormat="1" ht="12.75">
      <c r="A2805" s="3"/>
      <c r="B2805" s="19"/>
      <c r="C2805" s="3"/>
      <c r="D2805" s="18"/>
      <c r="E2805" s="18"/>
      <c r="F2805" s="18"/>
      <c r="G2805" s="18"/>
      <c r="H2805" s="18"/>
      <c r="I2805" s="18"/>
    </row>
    <row r="2806" spans="1:9" s="4" customFormat="1" ht="12.75">
      <c r="A2806" s="3"/>
      <c r="B2806" s="19"/>
      <c r="C2806" s="3"/>
      <c r="D2806" s="18"/>
      <c r="E2806" s="18"/>
      <c r="F2806" s="18"/>
      <c r="G2806" s="18"/>
      <c r="H2806" s="18"/>
      <c r="I2806" s="18"/>
    </row>
    <row r="2807" spans="1:9" s="4" customFormat="1" ht="12.75">
      <c r="A2807" s="3"/>
      <c r="B2807" s="19"/>
      <c r="C2807" s="3"/>
      <c r="D2807" s="18"/>
      <c r="E2807" s="18"/>
      <c r="F2807" s="18"/>
      <c r="G2807" s="18"/>
      <c r="H2807" s="18"/>
      <c r="I2807" s="18"/>
    </row>
    <row r="2808" spans="1:9" s="4" customFormat="1" ht="12.75">
      <c r="A2808" s="3"/>
      <c r="B2808" s="19"/>
      <c r="C2808" s="3"/>
      <c r="D2808" s="18"/>
      <c r="E2808" s="18"/>
      <c r="F2808" s="18"/>
      <c r="G2808" s="18"/>
      <c r="H2808" s="18"/>
      <c r="I2808" s="18"/>
    </row>
    <row r="2809" spans="1:9" s="4" customFormat="1" ht="12.75">
      <c r="A2809" s="3"/>
      <c r="B2809" s="19"/>
      <c r="C2809" s="3"/>
      <c r="D2809" s="18"/>
      <c r="E2809" s="18"/>
      <c r="F2809" s="18"/>
      <c r="G2809" s="18"/>
      <c r="H2809" s="18"/>
      <c r="I2809" s="18"/>
    </row>
    <row r="2810" spans="1:9" s="4" customFormat="1" ht="12.75">
      <c r="A2810" s="3"/>
      <c r="B2810" s="19"/>
      <c r="C2810" s="3"/>
      <c r="D2810" s="18"/>
      <c r="E2810" s="18"/>
      <c r="F2810" s="18"/>
      <c r="G2810" s="18"/>
      <c r="H2810" s="18"/>
      <c r="I2810" s="18"/>
    </row>
    <row r="2811" spans="1:9" s="4" customFormat="1" ht="12.75">
      <c r="A2811" s="3"/>
      <c r="B2811" s="19"/>
      <c r="C2811" s="3"/>
      <c r="D2811" s="18"/>
      <c r="E2811" s="18"/>
      <c r="F2811" s="18"/>
      <c r="G2811" s="18"/>
      <c r="H2811" s="18"/>
      <c r="I2811" s="18"/>
    </row>
    <row r="2812" spans="1:9" s="4" customFormat="1" ht="12.75">
      <c r="A2812" s="3"/>
      <c r="B2812" s="19"/>
      <c r="C2812" s="3"/>
      <c r="D2812" s="18"/>
      <c r="E2812" s="18"/>
      <c r="F2812" s="18"/>
      <c r="G2812" s="18"/>
      <c r="H2812" s="18"/>
      <c r="I2812" s="18"/>
    </row>
    <row r="2813" spans="1:9" s="4" customFormat="1" ht="12.75">
      <c r="A2813" s="3"/>
      <c r="B2813" s="19"/>
      <c r="C2813" s="3"/>
      <c r="D2813" s="18"/>
      <c r="E2813" s="18"/>
      <c r="F2813" s="18"/>
      <c r="G2813" s="18"/>
      <c r="H2813" s="18"/>
      <c r="I2813" s="18"/>
    </row>
    <row r="2814" spans="1:9" s="4" customFormat="1" ht="12.75">
      <c r="A2814" s="3"/>
      <c r="B2814" s="19"/>
      <c r="C2814" s="3"/>
      <c r="D2814" s="18"/>
      <c r="E2814" s="18"/>
      <c r="F2814" s="18"/>
      <c r="G2814" s="18"/>
      <c r="H2814" s="18"/>
      <c r="I2814" s="18"/>
    </row>
    <row r="2815" spans="1:9" s="4" customFormat="1" ht="12.75">
      <c r="A2815" s="3"/>
      <c r="B2815" s="19"/>
      <c r="C2815" s="3"/>
      <c r="D2815" s="18"/>
      <c r="E2815" s="18"/>
      <c r="F2815" s="18"/>
      <c r="G2815" s="18"/>
      <c r="H2815" s="18"/>
      <c r="I2815" s="18"/>
    </row>
    <row r="2816" spans="1:9" s="4" customFormat="1" ht="12.75">
      <c r="A2816" s="3"/>
      <c r="B2816" s="19"/>
      <c r="C2816" s="3"/>
      <c r="D2816" s="18"/>
      <c r="E2816" s="18"/>
      <c r="F2816" s="18"/>
      <c r="G2816" s="18"/>
      <c r="H2816" s="18"/>
      <c r="I2816" s="18"/>
    </row>
    <row r="2817" spans="1:9" s="4" customFormat="1" ht="12.75">
      <c r="A2817" s="3"/>
      <c r="B2817" s="19"/>
      <c r="C2817" s="3"/>
      <c r="D2817" s="18"/>
      <c r="E2817" s="18"/>
      <c r="F2817" s="18"/>
      <c r="G2817" s="18"/>
      <c r="H2817" s="18"/>
      <c r="I2817" s="18"/>
    </row>
    <row r="2818" spans="1:9" s="4" customFormat="1" ht="12.75">
      <c r="A2818" s="3"/>
      <c r="B2818" s="19"/>
      <c r="C2818" s="3"/>
      <c r="D2818" s="18"/>
      <c r="E2818" s="18"/>
      <c r="F2818" s="18"/>
      <c r="G2818" s="18"/>
      <c r="H2818" s="18"/>
      <c r="I2818" s="18"/>
    </row>
    <row r="2819" spans="1:9" s="4" customFormat="1" ht="12.75">
      <c r="A2819" s="3"/>
      <c r="B2819" s="19"/>
      <c r="C2819" s="3"/>
      <c r="D2819" s="18"/>
      <c r="E2819" s="18"/>
      <c r="F2819" s="18"/>
      <c r="G2819" s="18"/>
      <c r="H2819" s="18"/>
      <c r="I2819" s="18"/>
    </row>
    <row r="2820" spans="1:9" s="4" customFormat="1" ht="12.75">
      <c r="A2820" s="3"/>
      <c r="B2820" s="19"/>
      <c r="C2820" s="3"/>
      <c r="D2820" s="18"/>
      <c r="E2820" s="18"/>
      <c r="F2820" s="18"/>
      <c r="G2820" s="18"/>
      <c r="H2820" s="18"/>
      <c r="I2820" s="18"/>
    </row>
    <row r="2821" spans="1:9" s="4" customFormat="1" ht="12.75">
      <c r="A2821" s="3"/>
      <c r="B2821" s="19"/>
      <c r="C2821" s="3"/>
      <c r="D2821" s="18"/>
      <c r="E2821" s="18"/>
      <c r="F2821" s="18"/>
      <c r="G2821" s="18"/>
      <c r="H2821" s="18"/>
      <c r="I2821" s="18"/>
    </row>
    <row r="2822" spans="1:9" s="4" customFormat="1" ht="12.75">
      <c r="A2822" s="3"/>
      <c r="B2822" s="19"/>
      <c r="C2822" s="3"/>
      <c r="D2822" s="18"/>
      <c r="E2822" s="18"/>
      <c r="F2822" s="18"/>
      <c r="G2822" s="18"/>
      <c r="H2822" s="18"/>
      <c r="I2822" s="18"/>
    </row>
    <row r="2823" spans="1:9" s="4" customFormat="1" ht="12.75">
      <c r="A2823" s="3"/>
      <c r="B2823" s="19"/>
      <c r="C2823" s="3"/>
      <c r="D2823" s="18"/>
      <c r="E2823" s="18"/>
      <c r="F2823" s="18"/>
      <c r="G2823" s="18"/>
      <c r="H2823" s="18"/>
      <c r="I2823" s="18"/>
    </row>
    <row r="2824" spans="1:9" s="4" customFormat="1" ht="12.75">
      <c r="A2824" s="3"/>
      <c r="B2824" s="19"/>
      <c r="C2824" s="3"/>
      <c r="D2824" s="18"/>
      <c r="E2824" s="18"/>
      <c r="F2824" s="18"/>
      <c r="G2824" s="18"/>
      <c r="H2824" s="18"/>
      <c r="I2824" s="18"/>
    </row>
    <row r="2825" spans="1:9" s="4" customFormat="1" ht="12.75">
      <c r="A2825" s="3"/>
      <c r="B2825" s="19"/>
      <c r="C2825" s="3"/>
      <c r="D2825" s="18"/>
      <c r="E2825" s="18"/>
      <c r="F2825" s="18"/>
      <c r="G2825" s="18"/>
      <c r="H2825" s="18"/>
      <c r="I2825" s="18"/>
    </row>
    <row r="2826" spans="1:9" s="4" customFormat="1" ht="12.75">
      <c r="A2826" s="3"/>
      <c r="B2826" s="19"/>
      <c r="C2826" s="3"/>
      <c r="D2826" s="18"/>
      <c r="E2826" s="18"/>
      <c r="F2826" s="18"/>
      <c r="G2826" s="18"/>
      <c r="H2826" s="18"/>
      <c r="I2826" s="18"/>
    </row>
    <row r="2827" spans="1:9" s="4" customFormat="1" ht="12.75">
      <c r="A2827" s="3"/>
      <c r="B2827" s="19"/>
      <c r="C2827" s="3"/>
      <c r="D2827" s="18"/>
      <c r="E2827" s="18"/>
      <c r="F2827" s="18"/>
      <c r="G2827" s="18"/>
      <c r="H2827" s="18"/>
      <c r="I2827" s="18"/>
    </row>
    <row r="2828" spans="1:9" s="4" customFormat="1" ht="12.75">
      <c r="A2828" s="3"/>
      <c r="B2828" s="19"/>
      <c r="C2828" s="3"/>
      <c r="D2828" s="18"/>
      <c r="E2828" s="18"/>
      <c r="F2828" s="18"/>
      <c r="G2828" s="18"/>
      <c r="H2828" s="18"/>
      <c r="I2828" s="18"/>
    </row>
    <row r="2829" spans="1:9" s="4" customFormat="1" ht="12.75">
      <c r="A2829" s="3"/>
      <c r="B2829" s="19"/>
      <c r="C2829" s="3"/>
      <c r="D2829" s="18"/>
      <c r="E2829" s="18"/>
      <c r="F2829" s="18"/>
      <c r="G2829" s="18"/>
      <c r="H2829" s="18"/>
      <c r="I2829" s="18"/>
    </row>
    <row r="2830" spans="1:9" s="4" customFormat="1" ht="12.75">
      <c r="A2830" s="3"/>
      <c r="B2830" s="19"/>
      <c r="C2830" s="3"/>
      <c r="D2830" s="18"/>
      <c r="E2830" s="18"/>
      <c r="F2830" s="18"/>
      <c r="G2830" s="18"/>
      <c r="H2830" s="18"/>
      <c r="I2830" s="18"/>
    </row>
    <row r="2831" spans="1:9" s="4" customFormat="1" ht="12.75">
      <c r="A2831" s="3"/>
      <c r="B2831" s="19"/>
      <c r="C2831" s="3"/>
      <c r="D2831" s="18"/>
      <c r="E2831" s="18"/>
      <c r="F2831" s="18"/>
      <c r="G2831" s="18"/>
      <c r="H2831" s="18"/>
      <c r="I2831" s="18"/>
    </row>
    <row r="2832" spans="1:9" s="4" customFormat="1" ht="12.75">
      <c r="A2832" s="3"/>
      <c r="B2832" s="19"/>
      <c r="C2832" s="3"/>
      <c r="D2832" s="18"/>
      <c r="E2832" s="18"/>
      <c r="F2832" s="18"/>
      <c r="G2832" s="18"/>
      <c r="H2832" s="18"/>
      <c r="I2832" s="18"/>
    </row>
    <row r="2833" spans="1:9" s="4" customFormat="1" ht="12.75">
      <c r="A2833" s="3"/>
      <c r="B2833" s="19"/>
      <c r="C2833" s="3"/>
      <c r="D2833" s="18"/>
      <c r="E2833" s="18"/>
      <c r="F2833" s="18"/>
      <c r="G2833" s="18"/>
      <c r="H2833" s="18"/>
      <c r="I2833" s="18"/>
    </row>
    <row r="2834" spans="1:9" s="4" customFormat="1" ht="12.75">
      <c r="A2834" s="3"/>
      <c r="B2834" s="19"/>
      <c r="C2834" s="3"/>
      <c r="D2834" s="18"/>
      <c r="E2834" s="18"/>
      <c r="F2834" s="18"/>
      <c r="G2834" s="18"/>
      <c r="H2834" s="18"/>
      <c r="I2834" s="18"/>
    </row>
    <row r="2835" spans="1:9" s="4" customFormat="1" ht="12.75">
      <c r="A2835" s="3"/>
      <c r="B2835" s="19"/>
      <c r="C2835" s="3"/>
      <c r="D2835" s="18"/>
      <c r="E2835" s="18"/>
      <c r="F2835" s="18"/>
      <c r="G2835" s="18"/>
      <c r="H2835" s="18"/>
      <c r="I2835" s="18"/>
    </row>
    <row r="2836" spans="1:9" s="4" customFormat="1" ht="12.75">
      <c r="A2836" s="3"/>
      <c r="B2836" s="19"/>
      <c r="C2836" s="3"/>
      <c r="D2836" s="18"/>
      <c r="E2836" s="18"/>
      <c r="F2836" s="18"/>
      <c r="G2836" s="18"/>
      <c r="H2836" s="18"/>
      <c r="I2836" s="18"/>
    </row>
    <row r="2837" spans="1:9" s="4" customFormat="1" ht="12.75">
      <c r="A2837" s="3"/>
      <c r="B2837" s="19"/>
      <c r="C2837" s="3"/>
      <c r="D2837" s="18"/>
      <c r="E2837" s="18"/>
      <c r="F2837" s="18"/>
      <c r="G2837" s="18"/>
      <c r="H2837" s="18"/>
      <c r="I2837" s="18"/>
    </row>
    <row r="2838" spans="1:9" s="4" customFormat="1" ht="12.75">
      <c r="A2838" s="3"/>
      <c r="B2838" s="19"/>
      <c r="C2838" s="3"/>
      <c r="D2838" s="18"/>
      <c r="E2838" s="18"/>
      <c r="F2838" s="18"/>
      <c r="G2838" s="18"/>
      <c r="H2838" s="18"/>
      <c r="I2838" s="18"/>
    </row>
    <row r="2839" spans="1:9" s="4" customFormat="1" ht="12.75">
      <c r="A2839" s="3"/>
      <c r="B2839" s="19"/>
      <c r="C2839" s="3"/>
      <c r="D2839" s="18"/>
      <c r="E2839" s="18"/>
      <c r="F2839" s="18"/>
      <c r="G2839" s="18"/>
      <c r="H2839" s="18"/>
      <c r="I2839" s="18"/>
    </row>
    <row r="2840" spans="1:9" s="4" customFormat="1" ht="12.75">
      <c r="A2840" s="3"/>
      <c r="B2840" s="19"/>
      <c r="C2840" s="3"/>
      <c r="D2840" s="18"/>
      <c r="E2840" s="18"/>
      <c r="F2840" s="18"/>
      <c r="G2840" s="18"/>
      <c r="H2840" s="18"/>
      <c r="I2840" s="18"/>
    </row>
    <row r="2841" spans="1:9" s="4" customFormat="1" ht="12.75">
      <c r="A2841" s="3"/>
      <c r="B2841" s="19"/>
      <c r="C2841" s="3"/>
      <c r="D2841" s="18"/>
      <c r="E2841" s="18"/>
      <c r="F2841" s="18"/>
      <c r="G2841" s="18"/>
      <c r="H2841" s="18"/>
      <c r="I2841" s="18"/>
    </row>
    <row r="2842" spans="1:9" s="4" customFormat="1" ht="12.75">
      <c r="A2842" s="3"/>
      <c r="B2842" s="19"/>
      <c r="C2842" s="3"/>
      <c r="D2842" s="18"/>
      <c r="E2842" s="18"/>
      <c r="F2842" s="18"/>
      <c r="G2842" s="18"/>
      <c r="H2842" s="18"/>
      <c r="I2842" s="18"/>
    </row>
    <row r="2843" spans="1:9" s="4" customFormat="1" ht="12.75">
      <c r="A2843" s="3"/>
      <c r="B2843" s="19"/>
      <c r="C2843" s="3"/>
      <c r="D2843" s="18"/>
      <c r="E2843" s="18"/>
      <c r="F2843" s="18"/>
      <c r="G2843" s="18"/>
      <c r="H2843" s="18"/>
      <c r="I2843" s="18"/>
    </row>
  </sheetData>
  <mergeCells count="21">
    <mergeCell ref="G1:G2"/>
    <mergeCell ref="E1:E2"/>
    <mergeCell ref="I1:I2"/>
    <mergeCell ref="B166:C166"/>
    <mergeCell ref="B155:C155"/>
    <mergeCell ref="A1:A2"/>
    <mergeCell ref="F1:F2"/>
    <mergeCell ref="A34:C34"/>
    <mergeCell ref="A36:B36"/>
    <mergeCell ref="A35:E35"/>
    <mergeCell ref="C1:C2"/>
    <mergeCell ref="A293:C293"/>
    <mergeCell ref="A295:B295"/>
    <mergeCell ref="D1:D2"/>
    <mergeCell ref="H1:H2"/>
    <mergeCell ref="A294:B294"/>
    <mergeCell ref="A220:B220"/>
    <mergeCell ref="B1:B2"/>
    <mergeCell ref="A189:C189"/>
    <mergeCell ref="A250:B250"/>
    <mergeCell ref="A283:C283"/>
  </mergeCells>
  <printOptions horizontalCentered="1"/>
  <pageMargins left="0.1968503937007874" right="0.1968503937007874" top="1.0236220472440944" bottom="0.11811023622047245" header="0.5118110236220472" footer="0.5118110236220472"/>
  <pageSetup firstPageNumber="8" useFirstPageNumber="1" horizontalDpi="360" verticalDpi="360" orientation="landscape" paperSize="9" r:id="rId1"/>
  <headerFooter alignWithMargins="0">
    <oddHeader>&amp;C&amp;"Times New Roman CE,Félkövér\&amp;14TAPOLCA VÁROS ÖNKORMÁNYZATA&amp;"Times New Roman CE,Normál\&amp;10
 &amp;"Times New Roman CE,Félkövér\&amp;12 2006. ÉVI KIADÁSI ELŐIRÁNYZATA ÉS TELJESÍTÉSE&amp;R&amp;9
 3.sz.melléklet
ezer Ft.
</oddHeader>
    <oddFooter>&amp;C&amp;P. oldal</oddFooter>
  </headerFooter>
  <rowBreaks count="10" manualBreakCount="10">
    <brk id="35" max="8" man="1"/>
    <brk id="67" max="8" man="1"/>
    <brk id="99" max="8" man="1"/>
    <brk id="133" max="8" man="1"/>
    <brk id="166" max="8" man="1"/>
    <brk id="189" max="9" man="1"/>
    <brk id="220" max="7" man="1"/>
    <brk id="250" max="7" man="1"/>
    <brk id="283" max="8" man="1"/>
    <brk id="31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="75" zoomScaleSheetLayoutView="75" workbookViewId="0" topLeftCell="A53">
      <selection activeCell="B72" sqref="B72"/>
    </sheetView>
  </sheetViews>
  <sheetFormatPr defaultColWidth="9.00390625" defaultRowHeight="12.75"/>
  <cols>
    <col min="1" max="1" width="7.75390625" style="239" customWidth="1"/>
    <col min="2" max="2" width="63.75390625" style="16" customWidth="1"/>
    <col min="3" max="6" width="10.75390625" style="16" customWidth="1"/>
  </cols>
  <sheetData>
    <row r="1" spans="1:6" s="239" customFormat="1" ht="60" customHeight="1">
      <c r="A1" s="117" t="s">
        <v>197</v>
      </c>
      <c r="B1" s="118" t="s">
        <v>198</v>
      </c>
      <c r="C1" s="238" t="s">
        <v>623</v>
      </c>
      <c r="D1" s="238" t="s">
        <v>685</v>
      </c>
      <c r="E1" s="238" t="s">
        <v>847</v>
      </c>
      <c r="F1" s="238" t="s">
        <v>686</v>
      </c>
    </row>
    <row r="2" spans="1:6" s="239" customFormat="1" ht="4.5" customHeight="1">
      <c r="A2" s="43"/>
      <c r="B2" s="240"/>
      <c r="C2" s="104"/>
      <c r="D2" s="104"/>
      <c r="E2" s="104"/>
      <c r="F2" s="104"/>
    </row>
    <row r="3" spans="1:6" s="239" customFormat="1" ht="12" customHeight="1">
      <c r="A3" s="286" t="s">
        <v>320</v>
      </c>
      <c r="B3" s="287" t="s">
        <v>579</v>
      </c>
      <c r="C3" s="288">
        <v>2000</v>
      </c>
      <c r="D3" s="288">
        <v>2000</v>
      </c>
      <c r="E3" s="288"/>
      <c r="F3" s="304">
        <f>SUM(E3/D3)</f>
        <v>0</v>
      </c>
    </row>
    <row r="4" spans="1:6" s="239" customFormat="1" ht="12" customHeight="1">
      <c r="A4" s="286" t="s">
        <v>321</v>
      </c>
      <c r="B4" s="287" t="s">
        <v>580</v>
      </c>
      <c r="C4" s="288">
        <v>1000</v>
      </c>
      <c r="D4" s="288">
        <v>1000</v>
      </c>
      <c r="E4" s="288"/>
      <c r="F4" s="304">
        <f aca="true" t="shared" si="0" ref="F4:F67">SUM(E4/D4)</f>
        <v>0</v>
      </c>
    </row>
    <row r="5" spans="1:6" s="239" customFormat="1" ht="12" customHeight="1">
      <c r="A5" s="286" t="s">
        <v>322</v>
      </c>
      <c r="B5" s="287" t="s">
        <v>581</v>
      </c>
      <c r="C5" s="288">
        <v>5000</v>
      </c>
      <c r="D5" s="288">
        <f>SUM(D6:D22)</f>
        <v>2910</v>
      </c>
      <c r="E5" s="288">
        <f>SUM(E6:E22)</f>
        <v>2577</v>
      </c>
      <c r="F5" s="304">
        <f t="shared" si="0"/>
        <v>0.8855670103092783</v>
      </c>
    </row>
    <row r="6" spans="1:6" s="239" customFormat="1" ht="12" customHeight="1">
      <c r="A6" s="286"/>
      <c r="B6" s="102" t="s">
        <v>659</v>
      </c>
      <c r="C6" s="242"/>
      <c r="D6" s="242">
        <v>120</v>
      </c>
      <c r="E6" s="242">
        <v>120</v>
      </c>
      <c r="F6" s="304">
        <f t="shared" si="0"/>
        <v>1</v>
      </c>
    </row>
    <row r="7" spans="1:6" s="239" customFormat="1" ht="12" customHeight="1">
      <c r="A7" s="286"/>
      <c r="B7" s="102" t="s">
        <v>660</v>
      </c>
      <c r="C7" s="242"/>
      <c r="D7" s="242">
        <v>70</v>
      </c>
      <c r="E7" s="242">
        <v>67</v>
      </c>
      <c r="F7" s="304">
        <f t="shared" si="0"/>
        <v>0.9571428571428572</v>
      </c>
    </row>
    <row r="8" spans="1:6" s="239" customFormat="1" ht="12" customHeight="1">
      <c r="A8" s="286"/>
      <c r="B8" s="102" t="s">
        <v>661</v>
      </c>
      <c r="C8" s="242"/>
      <c r="D8" s="242">
        <v>100</v>
      </c>
      <c r="E8" s="242">
        <v>100</v>
      </c>
      <c r="F8" s="304">
        <f t="shared" si="0"/>
        <v>1</v>
      </c>
    </row>
    <row r="9" spans="1:6" s="239" customFormat="1" ht="12" customHeight="1">
      <c r="A9" s="286"/>
      <c r="B9" s="102" t="s">
        <v>662</v>
      </c>
      <c r="C9" s="242"/>
      <c r="D9" s="242">
        <v>300</v>
      </c>
      <c r="E9" s="242">
        <v>100</v>
      </c>
      <c r="F9" s="304">
        <f t="shared" si="0"/>
        <v>0.3333333333333333</v>
      </c>
    </row>
    <row r="10" spans="1:6" s="239" customFormat="1" ht="12" customHeight="1">
      <c r="A10" s="286"/>
      <c r="B10" s="102" t="s">
        <v>663</v>
      </c>
      <c r="C10" s="242"/>
      <c r="D10" s="242">
        <v>75</v>
      </c>
      <c r="E10" s="242">
        <v>50</v>
      </c>
      <c r="F10" s="304">
        <f t="shared" si="0"/>
        <v>0.6666666666666666</v>
      </c>
    </row>
    <row r="11" spans="1:6" s="239" customFormat="1" ht="12" customHeight="1">
      <c r="A11" s="286"/>
      <c r="B11" s="102" t="s">
        <v>664</v>
      </c>
      <c r="C11" s="242"/>
      <c r="D11" s="242">
        <v>300</v>
      </c>
      <c r="E11" s="242">
        <v>300</v>
      </c>
      <c r="F11" s="304">
        <f t="shared" si="0"/>
        <v>1</v>
      </c>
    </row>
    <row r="12" spans="1:6" s="239" customFormat="1" ht="12" customHeight="1">
      <c r="A12" s="286"/>
      <c r="B12" s="102" t="s">
        <v>665</v>
      </c>
      <c r="C12" s="242"/>
      <c r="D12" s="242">
        <v>100</v>
      </c>
      <c r="E12" s="242">
        <v>100</v>
      </c>
      <c r="F12" s="304">
        <f t="shared" si="0"/>
        <v>1</v>
      </c>
    </row>
    <row r="13" spans="1:6" s="239" customFormat="1" ht="12" customHeight="1">
      <c r="A13" s="286"/>
      <c r="B13" s="102" t="s">
        <v>666</v>
      </c>
      <c r="C13" s="242"/>
      <c r="D13" s="242">
        <v>200</v>
      </c>
      <c r="E13" s="242">
        <v>75</v>
      </c>
      <c r="F13" s="304">
        <f t="shared" si="0"/>
        <v>0.375</v>
      </c>
    </row>
    <row r="14" spans="1:6" s="239" customFormat="1" ht="12" customHeight="1">
      <c r="A14" s="286"/>
      <c r="B14" s="102" t="s">
        <v>667</v>
      </c>
      <c r="C14" s="242"/>
      <c r="D14" s="242">
        <v>180</v>
      </c>
      <c r="E14" s="242">
        <v>300</v>
      </c>
      <c r="F14" s="304">
        <f t="shared" si="0"/>
        <v>1.6666666666666667</v>
      </c>
    </row>
    <row r="15" spans="1:6" s="239" customFormat="1" ht="12" customHeight="1">
      <c r="A15" s="286"/>
      <c r="B15" s="102" t="s">
        <v>668</v>
      </c>
      <c r="C15" s="242"/>
      <c r="D15" s="242">
        <v>540</v>
      </c>
      <c r="E15" s="242">
        <v>540</v>
      </c>
      <c r="F15" s="304">
        <f t="shared" si="0"/>
        <v>1</v>
      </c>
    </row>
    <row r="16" spans="1:6" s="239" customFormat="1" ht="12" customHeight="1">
      <c r="A16" s="286"/>
      <c r="B16" s="102" t="s">
        <v>669</v>
      </c>
      <c r="C16" s="242"/>
      <c r="D16" s="242">
        <v>100</v>
      </c>
      <c r="E16" s="242">
        <v>0</v>
      </c>
      <c r="F16" s="304">
        <f t="shared" si="0"/>
        <v>0</v>
      </c>
    </row>
    <row r="17" spans="1:6" s="239" customFormat="1" ht="12" customHeight="1">
      <c r="A17" s="286"/>
      <c r="B17" s="102" t="s">
        <v>670</v>
      </c>
      <c r="C17" s="242"/>
      <c r="D17" s="242">
        <v>275</v>
      </c>
      <c r="E17" s="242">
        <v>275</v>
      </c>
      <c r="F17" s="304">
        <f t="shared" si="0"/>
        <v>1</v>
      </c>
    </row>
    <row r="18" spans="1:6" s="239" customFormat="1" ht="12" customHeight="1">
      <c r="A18" s="286"/>
      <c r="B18" s="102" t="s">
        <v>671</v>
      </c>
      <c r="C18" s="242"/>
      <c r="D18" s="242">
        <v>100</v>
      </c>
      <c r="E18" s="242">
        <v>100</v>
      </c>
      <c r="F18" s="304">
        <f t="shared" si="0"/>
        <v>1</v>
      </c>
    </row>
    <row r="19" spans="1:6" s="239" customFormat="1" ht="12" customHeight="1">
      <c r="A19" s="286"/>
      <c r="B19" s="102" t="s">
        <v>672</v>
      </c>
      <c r="C19" s="242"/>
      <c r="D19" s="242">
        <v>100</v>
      </c>
      <c r="E19" s="242">
        <v>100</v>
      </c>
      <c r="F19" s="304">
        <f t="shared" si="0"/>
        <v>1</v>
      </c>
    </row>
    <row r="20" spans="1:6" s="239" customFormat="1" ht="12" customHeight="1">
      <c r="A20" s="286"/>
      <c r="B20" s="102" t="s">
        <v>673</v>
      </c>
      <c r="C20" s="242"/>
      <c r="D20" s="242">
        <v>100</v>
      </c>
      <c r="E20" s="242">
        <v>100</v>
      </c>
      <c r="F20" s="304">
        <f t="shared" si="0"/>
        <v>1</v>
      </c>
    </row>
    <row r="21" spans="1:6" s="239" customFormat="1" ht="12" customHeight="1">
      <c r="A21" s="286"/>
      <c r="B21" s="102" t="s">
        <v>674</v>
      </c>
      <c r="C21" s="242"/>
      <c r="D21" s="242">
        <v>250</v>
      </c>
      <c r="E21" s="242">
        <v>250</v>
      </c>
      <c r="F21" s="304">
        <f t="shared" si="0"/>
        <v>1</v>
      </c>
    </row>
    <row r="22" spans="1:6" s="239" customFormat="1" ht="12" customHeight="1">
      <c r="A22" s="286"/>
      <c r="B22" s="102" t="s">
        <v>675</v>
      </c>
      <c r="C22" s="242"/>
      <c r="D22" s="242">
        <v>0</v>
      </c>
      <c r="E22" s="242"/>
      <c r="F22" s="304"/>
    </row>
    <row r="23" spans="1:6" s="239" customFormat="1" ht="12" customHeight="1">
      <c r="A23" s="286" t="s">
        <v>323</v>
      </c>
      <c r="B23" s="287" t="s">
        <v>582</v>
      </c>
      <c r="C23" s="288">
        <v>6000</v>
      </c>
      <c r="D23" s="288">
        <v>8260</v>
      </c>
      <c r="E23" s="288">
        <v>8260</v>
      </c>
      <c r="F23" s="304">
        <f t="shared" si="0"/>
        <v>1</v>
      </c>
    </row>
    <row r="24" spans="1:6" s="239" customFormat="1" ht="12" customHeight="1">
      <c r="A24" s="286" t="s">
        <v>324</v>
      </c>
      <c r="B24" s="287" t="s">
        <v>583</v>
      </c>
      <c r="C24" s="288">
        <v>20000</v>
      </c>
      <c r="D24" s="288">
        <f>SUM(D25:D29,D42,D45,D46)</f>
        <v>20250</v>
      </c>
      <c r="E24" s="288">
        <f>SUM(E25:E29,E42,E45,E46)</f>
        <v>18180</v>
      </c>
      <c r="F24" s="304">
        <f t="shared" si="0"/>
        <v>0.8977777777777778</v>
      </c>
    </row>
    <row r="25" spans="1:6" s="239" customFormat="1" ht="12" customHeight="1">
      <c r="A25" s="241"/>
      <c r="B25" s="244" t="s">
        <v>637</v>
      </c>
      <c r="C25" s="285"/>
      <c r="D25" s="285">
        <v>3360</v>
      </c>
      <c r="E25" s="285">
        <v>3360</v>
      </c>
      <c r="F25" s="304">
        <f t="shared" si="0"/>
        <v>1</v>
      </c>
    </row>
    <row r="26" spans="1:6" s="239" customFormat="1" ht="12" customHeight="1">
      <c r="A26" s="241"/>
      <c r="B26" s="244" t="s">
        <v>638</v>
      </c>
      <c r="C26" s="285"/>
      <c r="D26" s="285">
        <v>500</v>
      </c>
      <c r="E26" s="285">
        <v>500</v>
      </c>
      <c r="F26" s="304">
        <f t="shared" si="0"/>
        <v>1</v>
      </c>
    </row>
    <row r="27" spans="1:6" s="239" customFormat="1" ht="12" customHeight="1">
      <c r="A27" s="241"/>
      <c r="B27" s="244" t="s">
        <v>639</v>
      </c>
      <c r="C27" s="285"/>
      <c r="D27" s="285">
        <v>10000</v>
      </c>
      <c r="E27" s="285">
        <v>8000</v>
      </c>
      <c r="F27" s="304">
        <f t="shared" si="0"/>
        <v>0.8</v>
      </c>
    </row>
    <row r="28" spans="1:6" s="239" customFormat="1" ht="12" customHeight="1">
      <c r="A28" s="241"/>
      <c r="B28" s="244" t="s">
        <v>640</v>
      </c>
      <c r="C28" s="285"/>
      <c r="D28" s="285">
        <v>420</v>
      </c>
      <c r="E28" s="285">
        <v>350</v>
      </c>
      <c r="F28" s="304">
        <f t="shared" si="0"/>
        <v>0.8333333333333334</v>
      </c>
    </row>
    <row r="29" spans="1:6" s="239" customFormat="1" ht="12" customHeight="1">
      <c r="A29" s="241"/>
      <c r="B29" s="244" t="s">
        <v>641</v>
      </c>
      <c r="C29" s="285"/>
      <c r="D29" s="285">
        <f>SUM(D30:D41)</f>
        <v>5720</v>
      </c>
      <c r="E29" s="285">
        <f>SUM(E30:E41)</f>
        <v>5720</v>
      </c>
      <c r="F29" s="304">
        <f t="shared" si="0"/>
        <v>1</v>
      </c>
    </row>
    <row r="30" spans="1:6" s="239" customFormat="1" ht="12" customHeight="1">
      <c r="A30" s="241"/>
      <c r="B30" s="102" t="s">
        <v>642</v>
      </c>
      <c r="C30" s="242"/>
      <c r="D30" s="242">
        <v>2000</v>
      </c>
      <c r="E30" s="242">
        <v>2000</v>
      </c>
      <c r="F30" s="304">
        <f t="shared" si="0"/>
        <v>1</v>
      </c>
    </row>
    <row r="31" spans="1:6" s="239" customFormat="1" ht="12" customHeight="1">
      <c r="A31" s="241"/>
      <c r="B31" s="102" t="s">
        <v>643</v>
      </c>
      <c r="C31" s="242"/>
      <c r="D31" s="242">
        <v>1198</v>
      </c>
      <c r="E31" s="242">
        <v>1198</v>
      </c>
      <c r="F31" s="304">
        <f t="shared" si="0"/>
        <v>1</v>
      </c>
    </row>
    <row r="32" spans="1:6" s="239" customFormat="1" ht="12" customHeight="1">
      <c r="A32" s="241"/>
      <c r="B32" s="102" t="s">
        <v>644</v>
      </c>
      <c r="C32" s="242"/>
      <c r="D32" s="242">
        <v>1197</v>
      </c>
      <c r="E32" s="242">
        <v>1197</v>
      </c>
      <c r="F32" s="304">
        <f t="shared" si="0"/>
        <v>1</v>
      </c>
    </row>
    <row r="33" spans="1:6" s="239" customFormat="1" ht="12" customHeight="1">
      <c r="A33" s="241"/>
      <c r="B33" s="102" t="s">
        <v>645</v>
      </c>
      <c r="C33" s="242"/>
      <c r="D33" s="242">
        <v>225</v>
      </c>
      <c r="E33" s="242">
        <v>225</v>
      </c>
      <c r="F33" s="304">
        <f t="shared" si="0"/>
        <v>1</v>
      </c>
    </row>
    <row r="34" spans="1:6" s="239" customFormat="1" ht="12" customHeight="1">
      <c r="A34" s="241"/>
      <c r="B34" s="102" t="s">
        <v>646</v>
      </c>
      <c r="C34" s="242"/>
      <c r="D34" s="242">
        <v>200</v>
      </c>
      <c r="E34" s="242">
        <v>200</v>
      </c>
      <c r="F34" s="304">
        <f t="shared" si="0"/>
        <v>1</v>
      </c>
    </row>
    <row r="35" spans="1:6" s="239" customFormat="1" ht="12" customHeight="1">
      <c r="A35" s="241"/>
      <c r="B35" s="102" t="s">
        <v>647</v>
      </c>
      <c r="C35" s="242"/>
      <c r="D35" s="242">
        <v>200</v>
      </c>
      <c r="E35" s="242">
        <v>200</v>
      </c>
      <c r="F35" s="304">
        <f t="shared" si="0"/>
        <v>1</v>
      </c>
    </row>
    <row r="36" spans="1:6" s="239" customFormat="1" ht="12" customHeight="1">
      <c r="A36" s="241"/>
      <c r="B36" s="102" t="s">
        <v>648</v>
      </c>
      <c r="C36" s="242"/>
      <c r="D36" s="242">
        <v>100</v>
      </c>
      <c r="E36" s="242">
        <v>100</v>
      </c>
      <c r="F36" s="304">
        <f t="shared" si="0"/>
        <v>1</v>
      </c>
    </row>
    <row r="37" spans="1:6" s="239" customFormat="1" ht="12" customHeight="1">
      <c r="A37" s="241"/>
      <c r="B37" s="102" t="s">
        <v>649</v>
      </c>
      <c r="C37" s="242"/>
      <c r="D37" s="242">
        <v>250</v>
      </c>
      <c r="E37" s="242">
        <v>250</v>
      </c>
      <c r="F37" s="304">
        <f t="shared" si="0"/>
        <v>1</v>
      </c>
    </row>
    <row r="38" spans="1:6" s="239" customFormat="1" ht="12" customHeight="1">
      <c r="A38" s="241"/>
      <c r="B38" s="102" t="s">
        <v>650</v>
      </c>
      <c r="C38" s="242"/>
      <c r="D38" s="242">
        <v>100</v>
      </c>
      <c r="E38" s="242">
        <v>100</v>
      </c>
      <c r="F38" s="304">
        <f t="shared" si="0"/>
        <v>1</v>
      </c>
    </row>
    <row r="39" spans="1:6" s="239" customFormat="1" ht="12" customHeight="1">
      <c r="A39" s="241"/>
      <c r="B39" s="102" t="s">
        <v>651</v>
      </c>
      <c r="C39" s="242"/>
      <c r="D39" s="242">
        <v>100</v>
      </c>
      <c r="E39" s="242">
        <v>100</v>
      </c>
      <c r="F39" s="304">
        <f t="shared" si="0"/>
        <v>1</v>
      </c>
    </row>
    <row r="40" spans="1:6" s="239" customFormat="1" ht="12" customHeight="1">
      <c r="A40" s="241"/>
      <c r="B40" s="102" t="s">
        <v>652</v>
      </c>
      <c r="C40" s="242"/>
      <c r="D40" s="242">
        <v>100</v>
      </c>
      <c r="E40" s="242">
        <v>100</v>
      </c>
      <c r="F40" s="304">
        <f t="shared" si="0"/>
        <v>1</v>
      </c>
    </row>
    <row r="41" spans="1:6" s="239" customFormat="1" ht="12" customHeight="1">
      <c r="A41" s="241"/>
      <c r="B41" s="102" t="s">
        <v>653</v>
      </c>
      <c r="C41" s="242"/>
      <c r="D41" s="242">
        <v>50</v>
      </c>
      <c r="E41" s="242">
        <v>50</v>
      </c>
      <c r="F41" s="304">
        <f t="shared" si="0"/>
        <v>1</v>
      </c>
    </row>
    <row r="42" spans="1:6" s="239" customFormat="1" ht="12" customHeight="1">
      <c r="A42" s="241"/>
      <c r="B42" s="244" t="s">
        <v>654</v>
      </c>
      <c r="C42" s="285"/>
      <c r="D42" s="285">
        <f>SUM(D43:D44)</f>
        <v>150</v>
      </c>
      <c r="E42" s="285">
        <f>SUM(E43:E44)</f>
        <v>150</v>
      </c>
      <c r="F42" s="304">
        <f t="shared" si="0"/>
        <v>1</v>
      </c>
    </row>
    <row r="43" spans="1:6" s="239" customFormat="1" ht="12" customHeight="1">
      <c r="A43" s="241"/>
      <c r="B43" s="102" t="s">
        <v>655</v>
      </c>
      <c r="C43" s="242"/>
      <c r="D43" s="242">
        <v>100</v>
      </c>
      <c r="E43" s="242">
        <v>100</v>
      </c>
      <c r="F43" s="304">
        <f t="shared" si="0"/>
        <v>1</v>
      </c>
    </row>
    <row r="44" spans="1:6" s="239" customFormat="1" ht="12" customHeight="1">
      <c r="A44" s="241"/>
      <c r="B44" s="102" t="s">
        <v>656</v>
      </c>
      <c r="C44" s="242"/>
      <c r="D44" s="242">
        <v>50</v>
      </c>
      <c r="E44" s="242">
        <v>50</v>
      </c>
      <c r="F44" s="304">
        <f t="shared" si="0"/>
        <v>1</v>
      </c>
    </row>
    <row r="45" spans="1:6" s="239" customFormat="1" ht="12" customHeight="1">
      <c r="A45" s="241"/>
      <c r="B45" s="244" t="s">
        <v>657</v>
      </c>
      <c r="C45" s="242"/>
      <c r="D45" s="285">
        <v>100</v>
      </c>
      <c r="E45" s="242">
        <v>100</v>
      </c>
      <c r="F45" s="304">
        <f t="shared" si="0"/>
        <v>1</v>
      </c>
    </row>
    <row r="46" spans="1:6" s="239" customFormat="1" ht="12" customHeight="1">
      <c r="A46" s="241"/>
      <c r="B46" s="244" t="s">
        <v>658</v>
      </c>
      <c r="C46" s="285"/>
      <c r="D46" s="285">
        <v>0</v>
      </c>
      <c r="E46" s="285">
        <v>0</v>
      </c>
      <c r="F46" s="304"/>
    </row>
    <row r="47" spans="1:6" s="239" customFormat="1" ht="12" customHeight="1">
      <c r="A47" s="286" t="s">
        <v>325</v>
      </c>
      <c r="B47" s="287" t="s">
        <v>584</v>
      </c>
      <c r="C47" s="289">
        <v>15000</v>
      </c>
      <c r="D47" s="289">
        <v>17890</v>
      </c>
      <c r="E47" s="289">
        <v>17100</v>
      </c>
      <c r="F47" s="304">
        <f t="shared" si="0"/>
        <v>0.9558412520961431</v>
      </c>
    </row>
    <row r="48" spans="1:6" s="239" customFormat="1" ht="12" customHeight="1">
      <c r="A48" s="241"/>
      <c r="B48" s="102" t="s">
        <v>585</v>
      </c>
      <c r="C48" s="243"/>
      <c r="D48" s="243"/>
      <c r="E48" s="243">
        <v>12100</v>
      </c>
      <c r="F48" s="304"/>
    </row>
    <row r="49" spans="1:6" s="239" customFormat="1" ht="12" customHeight="1">
      <c r="A49" s="241"/>
      <c r="B49" s="102" t="s">
        <v>586</v>
      </c>
      <c r="C49" s="243"/>
      <c r="D49" s="243"/>
      <c r="E49" s="243">
        <v>5000</v>
      </c>
      <c r="F49" s="304"/>
    </row>
    <row r="50" spans="1:6" s="239" customFormat="1" ht="12" customHeight="1">
      <c r="A50" s="286" t="s">
        <v>326</v>
      </c>
      <c r="B50" s="287" t="s">
        <v>587</v>
      </c>
      <c r="C50" s="289">
        <v>30000</v>
      </c>
      <c r="D50" s="289">
        <v>30130</v>
      </c>
      <c r="E50" s="289">
        <v>30000</v>
      </c>
      <c r="F50" s="304">
        <f t="shared" si="0"/>
        <v>0.9956853634251577</v>
      </c>
    </row>
    <row r="51" spans="1:6" s="239" customFormat="1" ht="12" customHeight="1">
      <c r="A51" s="241"/>
      <c r="B51" s="244" t="s">
        <v>588</v>
      </c>
      <c r="C51" s="243"/>
      <c r="D51" s="243">
        <v>26000</v>
      </c>
      <c r="E51" s="243">
        <v>26000</v>
      </c>
      <c r="F51" s="304"/>
    </row>
    <row r="52" spans="1:6" s="239" customFormat="1" ht="12" customHeight="1">
      <c r="A52" s="241"/>
      <c r="B52" s="244" t="s">
        <v>801</v>
      </c>
      <c r="C52" s="243"/>
      <c r="D52" s="243">
        <v>4130</v>
      </c>
      <c r="E52" s="243">
        <v>4000</v>
      </c>
      <c r="F52" s="304"/>
    </row>
    <row r="53" spans="1:6" s="239" customFormat="1" ht="12" customHeight="1">
      <c r="A53" s="286" t="s">
        <v>327</v>
      </c>
      <c r="B53" s="287" t="s">
        <v>842</v>
      </c>
      <c r="C53" s="289"/>
      <c r="D53" s="289">
        <v>30</v>
      </c>
      <c r="E53" s="289">
        <v>30</v>
      </c>
      <c r="F53" s="304">
        <f t="shared" si="0"/>
        <v>1</v>
      </c>
    </row>
    <row r="54" spans="1:6" s="239" customFormat="1" ht="12" customHeight="1">
      <c r="A54" s="286" t="s">
        <v>328</v>
      </c>
      <c r="B54" s="287" t="s">
        <v>841</v>
      </c>
      <c r="C54" s="289"/>
      <c r="D54" s="289">
        <v>175</v>
      </c>
      <c r="E54" s="289">
        <v>175</v>
      </c>
      <c r="F54" s="304">
        <f t="shared" si="0"/>
        <v>1</v>
      </c>
    </row>
    <row r="55" spans="1:6" s="239" customFormat="1" ht="12" customHeight="1">
      <c r="A55" s="286" t="s">
        <v>329</v>
      </c>
      <c r="B55" s="287" t="s">
        <v>840</v>
      </c>
      <c r="C55" s="289"/>
      <c r="D55" s="289">
        <v>225</v>
      </c>
      <c r="E55" s="289">
        <v>205</v>
      </c>
      <c r="F55" s="304">
        <f t="shared" si="0"/>
        <v>0.9111111111111111</v>
      </c>
    </row>
    <row r="56" spans="1:6" s="239" customFormat="1" ht="12" customHeight="1">
      <c r="A56" s="286" t="s">
        <v>330</v>
      </c>
      <c r="B56" s="287" t="s">
        <v>773</v>
      </c>
      <c r="C56" s="289"/>
      <c r="D56" s="289">
        <v>1020</v>
      </c>
      <c r="E56" s="289"/>
      <c r="F56" s="304">
        <f t="shared" si="0"/>
        <v>0</v>
      </c>
    </row>
    <row r="57" spans="1:6" s="239" customFormat="1" ht="12" customHeight="1">
      <c r="A57" s="286" t="s">
        <v>470</v>
      </c>
      <c r="B57" s="287" t="s">
        <v>774</v>
      </c>
      <c r="C57" s="289"/>
      <c r="D57" s="289">
        <v>1020</v>
      </c>
      <c r="E57" s="289"/>
      <c r="F57" s="304">
        <f t="shared" si="0"/>
        <v>0</v>
      </c>
    </row>
    <row r="58" spans="1:6" s="239" customFormat="1" ht="12" customHeight="1">
      <c r="A58" s="286" t="s">
        <v>510</v>
      </c>
      <c r="B58" s="287" t="s">
        <v>839</v>
      </c>
      <c r="C58" s="289"/>
      <c r="D58" s="289">
        <v>1160</v>
      </c>
      <c r="E58" s="289">
        <v>150</v>
      </c>
      <c r="F58" s="304">
        <f t="shared" si="0"/>
        <v>0.12931034482758622</v>
      </c>
    </row>
    <row r="59" spans="1:6" s="239" customFormat="1" ht="12" customHeight="1">
      <c r="A59" s="286" t="s">
        <v>751</v>
      </c>
      <c r="B59" s="287" t="s">
        <v>838</v>
      </c>
      <c r="C59" s="289"/>
      <c r="D59" s="289">
        <v>120</v>
      </c>
      <c r="E59" s="289">
        <v>135</v>
      </c>
      <c r="F59" s="304">
        <f t="shared" si="0"/>
        <v>1.125</v>
      </c>
    </row>
    <row r="60" spans="1:6" s="239" customFormat="1" ht="12" customHeight="1">
      <c r="A60" s="286" t="s">
        <v>775</v>
      </c>
      <c r="B60" s="287" t="s">
        <v>776</v>
      </c>
      <c r="C60" s="289"/>
      <c r="D60" s="289">
        <v>370</v>
      </c>
      <c r="E60" s="289">
        <v>370</v>
      </c>
      <c r="F60" s="304">
        <f t="shared" si="0"/>
        <v>1</v>
      </c>
    </row>
    <row r="61" spans="1:6" s="239" customFormat="1" ht="12" customHeight="1">
      <c r="A61" s="286" t="s">
        <v>777</v>
      </c>
      <c r="B61" s="287" t="s">
        <v>778</v>
      </c>
      <c r="C61" s="289"/>
      <c r="D61" s="289">
        <v>100</v>
      </c>
      <c r="E61" s="289">
        <v>200</v>
      </c>
      <c r="F61" s="304">
        <f t="shared" si="0"/>
        <v>2</v>
      </c>
    </row>
    <row r="62" spans="1:6" s="239" customFormat="1" ht="12" customHeight="1">
      <c r="A62" s="286" t="s">
        <v>779</v>
      </c>
      <c r="B62" s="287" t="s">
        <v>780</v>
      </c>
      <c r="C62" s="289"/>
      <c r="D62" s="289">
        <v>860</v>
      </c>
      <c r="E62" s="289">
        <v>815</v>
      </c>
      <c r="F62" s="304">
        <f t="shared" si="0"/>
        <v>0.9476744186046512</v>
      </c>
    </row>
    <row r="63" spans="1:6" s="239" customFormat="1" ht="12" customHeight="1">
      <c r="A63" s="286" t="s">
        <v>781</v>
      </c>
      <c r="B63" s="287" t="s">
        <v>782</v>
      </c>
      <c r="C63" s="289"/>
      <c r="D63" s="289">
        <v>0</v>
      </c>
      <c r="E63" s="289">
        <v>0</v>
      </c>
      <c r="F63" s="304"/>
    </row>
    <row r="64" spans="1:6" s="239" customFormat="1" ht="12" customHeight="1">
      <c r="A64" s="286" t="s">
        <v>791</v>
      </c>
      <c r="B64" s="287" t="s">
        <v>792</v>
      </c>
      <c r="C64" s="289"/>
      <c r="D64" s="289">
        <v>365</v>
      </c>
      <c r="E64" s="289">
        <v>365</v>
      </c>
      <c r="F64" s="304">
        <f t="shared" si="0"/>
        <v>1</v>
      </c>
    </row>
    <row r="65" spans="1:6" s="239" customFormat="1" ht="12" customHeight="1">
      <c r="A65" s="286" t="s">
        <v>511</v>
      </c>
      <c r="B65" s="287" t="s">
        <v>803</v>
      </c>
      <c r="C65" s="289"/>
      <c r="D65" s="289">
        <v>190</v>
      </c>
      <c r="E65" s="289">
        <v>340</v>
      </c>
      <c r="F65" s="304">
        <f t="shared" si="0"/>
        <v>1.7894736842105263</v>
      </c>
    </row>
    <row r="66" spans="1:6" s="239" customFormat="1" ht="12" customHeight="1">
      <c r="A66" s="286" t="s">
        <v>512</v>
      </c>
      <c r="B66" s="287" t="s">
        <v>804</v>
      </c>
      <c r="C66" s="289"/>
      <c r="D66" s="289">
        <v>30</v>
      </c>
      <c r="E66" s="289">
        <v>130</v>
      </c>
      <c r="F66" s="304">
        <f t="shared" si="0"/>
        <v>4.333333333333333</v>
      </c>
    </row>
    <row r="67" spans="1:6" s="239" customFormat="1" ht="12" customHeight="1">
      <c r="A67" s="286" t="s">
        <v>471</v>
      </c>
      <c r="B67" s="287" t="s">
        <v>802</v>
      </c>
      <c r="C67" s="289"/>
      <c r="D67" s="289">
        <v>550</v>
      </c>
      <c r="E67" s="289">
        <v>550</v>
      </c>
      <c r="F67" s="304">
        <f t="shared" si="0"/>
        <v>1</v>
      </c>
    </row>
    <row r="68" spans="1:6" s="239" customFormat="1" ht="12" customHeight="1">
      <c r="A68" s="286" t="s">
        <v>435</v>
      </c>
      <c r="B68" s="287" t="s">
        <v>368</v>
      </c>
      <c r="C68" s="289"/>
      <c r="D68" s="289">
        <v>350</v>
      </c>
      <c r="E68" s="289">
        <v>350</v>
      </c>
      <c r="F68" s="304">
        <f aca="true" t="shared" si="1" ref="F68:F75">SUM(E68/D68)</f>
        <v>1</v>
      </c>
    </row>
    <row r="69" spans="1:6" s="239" customFormat="1" ht="12" customHeight="1">
      <c r="A69" s="286" t="s">
        <v>373</v>
      </c>
      <c r="B69" s="287" t="s">
        <v>359</v>
      </c>
      <c r="C69" s="289"/>
      <c r="D69" s="289">
        <v>39</v>
      </c>
      <c r="E69" s="289">
        <v>39</v>
      </c>
      <c r="F69" s="304">
        <f t="shared" si="1"/>
        <v>1</v>
      </c>
    </row>
    <row r="70" spans="1:6" s="239" customFormat="1" ht="12" customHeight="1">
      <c r="A70" s="286" t="s">
        <v>374</v>
      </c>
      <c r="B70" s="287" t="s">
        <v>360</v>
      </c>
      <c r="C70" s="289"/>
      <c r="D70" s="289">
        <v>100</v>
      </c>
      <c r="E70" s="289">
        <v>0</v>
      </c>
      <c r="F70" s="304">
        <f t="shared" si="1"/>
        <v>0</v>
      </c>
    </row>
    <row r="71" spans="1:6" s="239" customFormat="1" ht="12" customHeight="1">
      <c r="A71" s="286" t="s">
        <v>356</v>
      </c>
      <c r="B71" s="287" t="s">
        <v>361</v>
      </c>
      <c r="C71" s="289"/>
      <c r="D71" s="289">
        <v>80</v>
      </c>
      <c r="E71" s="289">
        <v>80</v>
      </c>
      <c r="F71" s="304">
        <f t="shared" si="1"/>
        <v>1</v>
      </c>
    </row>
    <row r="72" spans="1:6" s="239" customFormat="1" ht="12" customHeight="1">
      <c r="A72" s="286" t="s">
        <v>357</v>
      </c>
      <c r="B72" s="287" t="s">
        <v>362</v>
      </c>
      <c r="C72" s="289"/>
      <c r="D72" s="289">
        <v>140</v>
      </c>
      <c r="E72" s="289">
        <v>140</v>
      </c>
      <c r="F72" s="304">
        <f t="shared" si="1"/>
        <v>1</v>
      </c>
    </row>
    <row r="73" spans="1:6" s="239" customFormat="1" ht="12" customHeight="1">
      <c r="A73" s="286" t="s">
        <v>358</v>
      </c>
      <c r="B73" s="287" t="s">
        <v>363</v>
      </c>
      <c r="C73" s="289"/>
      <c r="D73" s="289">
        <v>230</v>
      </c>
      <c r="E73" s="289">
        <v>230</v>
      </c>
      <c r="F73" s="304">
        <f t="shared" si="1"/>
        <v>1</v>
      </c>
    </row>
    <row r="74" spans="1:6" s="239" customFormat="1" ht="12" customHeight="1">
      <c r="A74" s="286" t="s">
        <v>365</v>
      </c>
      <c r="B74" s="287" t="s">
        <v>364</v>
      </c>
      <c r="C74" s="289"/>
      <c r="D74" s="289">
        <v>300</v>
      </c>
      <c r="E74" s="289">
        <v>300</v>
      </c>
      <c r="F74" s="304">
        <f t="shared" si="1"/>
        <v>1</v>
      </c>
    </row>
    <row r="75" spans="1:6" s="239" customFormat="1" ht="12" customHeight="1">
      <c r="A75" s="286" t="s">
        <v>366</v>
      </c>
      <c r="B75" s="287" t="s">
        <v>367</v>
      </c>
      <c r="C75" s="289"/>
      <c r="D75" s="289">
        <v>500</v>
      </c>
      <c r="E75" s="289">
        <v>500</v>
      </c>
      <c r="F75" s="304">
        <f t="shared" si="1"/>
        <v>1</v>
      </c>
    </row>
    <row r="76" spans="1:6" s="239" customFormat="1" ht="12" customHeight="1">
      <c r="A76" s="286" t="s">
        <v>119</v>
      </c>
      <c r="B76" s="287" t="s">
        <v>769</v>
      </c>
      <c r="C76" s="289"/>
      <c r="D76" s="289"/>
      <c r="E76" s="289">
        <v>1000</v>
      </c>
      <c r="F76" s="304"/>
    </row>
    <row r="77" spans="1:6" s="239" customFormat="1" ht="24.75" customHeight="1">
      <c r="A77" s="245" t="s">
        <v>589</v>
      </c>
      <c r="B77" s="246" t="s">
        <v>590</v>
      </c>
      <c r="C77" s="247">
        <f>SUM(C3,C4,C5,C23,C24,C47,C50,C53:C67)</f>
        <v>79000</v>
      </c>
      <c r="D77" s="247">
        <f>SUM(D3,D4,D5,D23,D24,D47,D50,D53:D76)</f>
        <v>90394</v>
      </c>
      <c r="E77" s="247">
        <f>SUM(E3,E4,E5,E23,E24,E47,E50,E53:E76)</f>
        <v>82221</v>
      </c>
      <c r="F77" s="305">
        <f>SUM(E77/D77)</f>
        <v>0.9095847069495763</v>
      </c>
    </row>
    <row r="78" spans="1:6" s="239" customFormat="1" ht="12" customHeight="1">
      <c r="A78" s="248"/>
      <c r="B78" s="249"/>
      <c r="C78" s="250"/>
      <c r="D78" s="250"/>
      <c r="E78" s="250"/>
      <c r="F78" s="250"/>
    </row>
    <row r="79" spans="1:6" s="239" customFormat="1" ht="12" customHeight="1">
      <c r="A79" s="248"/>
      <c r="B79" s="251"/>
      <c r="C79" s="252"/>
      <c r="D79" s="252"/>
      <c r="E79" s="252"/>
      <c r="F79" s="252"/>
    </row>
    <row r="80" spans="1:6" s="239" customFormat="1" ht="12" customHeight="1">
      <c r="A80" s="248"/>
      <c r="B80" s="251"/>
      <c r="C80" s="252"/>
      <c r="D80" s="252"/>
      <c r="E80" s="252"/>
      <c r="F80" s="252"/>
    </row>
    <row r="81" spans="1:6" s="239" customFormat="1" ht="12" customHeight="1">
      <c r="A81" s="248"/>
      <c r="B81" s="251"/>
      <c r="C81" s="252"/>
      <c r="D81" s="252"/>
      <c r="E81" s="252"/>
      <c r="F81" s="252"/>
    </row>
    <row r="82" spans="1:6" s="239" customFormat="1" ht="12" customHeight="1">
      <c r="A82" s="248"/>
      <c r="B82" s="251"/>
      <c r="C82" s="252"/>
      <c r="D82" s="252"/>
      <c r="E82" s="252"/>
      <c r="F82" s="252"/>
    </row>
    <row r="83" spans="1:6" s="239" customFormat="1" ht="12" customHeight="1">
      <c r="A83" s="248"/>
      <c r="B83" s="251"/>
      <c r="C83" s="252"/>
      <c r="D83" s="252"/>
      <c r="E83" s="252"/>
      <c r="F83" s="252"/>
    </row>
    <row r="84" spans="1:6" s="239" customFormat="1" ht="12" customHeight="1">
      <c r="A84" s="248"/>
      <c r="B84" s="249"/>
      <c r="C84" s="250"/>
      <c r="D84" s="250"/>
      <c r="E84" s="250"/>
      <c r="F84" s="250"/>
    </row>
    <row r="85" spans="1:6" s="239" customFormat="1" ht="12" customHeight="1">
      <c r="A85" s="253"/>
      <c r="B85" s="254"/>
      <c r="C85" s="254"/>
      <c r="D85" s="254"/>
      <c r="E85" s="254"/>
      <c r="F85" s="254"/>
    </row>
    <row r="86" spans="1:6" s="239" customFormat="1" ht="12" customHeight="1">
      <c r="A86" s="253"/>
      <c r="B86" s="254"/>
      <c r="C86" s="254"/>
      <c r="D86" s="254"/>
      <c r="E86" s="254"/>
      <c r="F86" s="254"/>
    </row>
  </sheetData>
  <printOptions horizontalCentered="1"/>
  <pageMargins left="0.5905511811023623" right="0.5905511811023623" top="1.1811023622047245" bottom="0.3937007874015748" header="0.5118110236220472" footer="0.5118110236220472"/>
  <pageSetup firstPageNumber="19" useFirstPageNumber="1" horizontalDpi="360" verticalDpi="360" orientation="landscape" paperSize="9" r:id="rId1"/>
  <headerFooter alignWithMargins="0">
    <oddHeader>&amp;C&amp;"Times New Roman CE,Félkövér\&amp;14TAPOLCA VÁROS ÖNKORMÁNYZATA&amp;"Arial CE,Normál\&amp;10
&amp;"Times New Roman CE,Félkövér\&amp;12 2006. ÉVI  TÁMOGATÁSAINAK TELJESÍTÉSE&amp;R
4. sz. melléklet
ezer Ft</oddHeader>
    <oddFooter>&amp;C&amp;P. oldal</oddFooter>
  </headerFooter>
  <rowBreaks count="2" manualBreakCount="2">
    <brk id="35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X737"/>
  <sheetViews>
    <sheetView view="pageBreakPreview" zoomScale="90" zoomScaleSheetLayoutView="90" workbookViewId="0" topLeftCell="B1">
      <selection activeCell="D24" sqref="D24"/>
    </sheetView>
  </sheetViews>
  <sheetFormatPr defaultColWidth="9.00390625" defaultRowHeight="12.75"/>
  <cols>
    <col min="1" max="1" width="5.75390625" style="3" customWidth="1"/>
    <col min="2" max="2" width="70.75390625" style="3" customWidth="1"/>
    <col min="3" max="6" width="10.75390625" style="3" customWidth="1"/>
  </cols>
  <sheetData>
    <row r="1" spans="1:6" ht="60" customHeight="1">
      <c r="A1" s="255" t="s">
        <v>197</v>
      </c>
      <c r="B1" s="117" t="s">
        <v>198</v>
      </c>
      <c r="C1" s="256" t="s">
        <v>576</v>
      </c>
      <c r="D1" s="70" t="s">
        <v>685</v>
      </c>
      <c r="E1" s="70" t="s">
        <v>847</v>
      </c>
      <c r="F1" s="70" t="s">
        <v>686</v>
      </c>
    </row>
    <row r="2" spans="1:6" ht="4.5" customHeight="1">
      <c r="A2" s="43"/>
      <c r="B2" s="43"/>
      <c r="C2" s="257"/>
      <c r="D2" s="257"/>
      <c r="E2" s="257"/>
      <c r="F2" s="257"/>
    </row>
    <row r="3" spans="1:6" s="57" customFormat="1" ht="17.25" customHeight="1">
      <c r="A3" s="116">
        <v>22</v>
      </c>
      <c r="B3" s="258" t="s">
        <v>591</v>
      </c>
      <c r="C3" s="54"/>
      <c r="D3" s="54"/>
      <c r="E3" s="54"/>
      <c r="F3" s="56"/>
    </row>
    <row r="4" spans="1:7" s="57" customFormat="1" ht="15" customHeight="1">
      <c r="A4" s="54"/>
      <c r="B4" s="219" t="s">
        <v>592</v>
      </c>
      <c r="C4" s="219">
        <v>5309</v>
      </c>
      <c r="D4" s="219">
        <v>5809</v>
      </c>
      <c r="E4" s="219">
        <v>3809</v>
      </c>
      <c r="F4" s="314">
        <f>SUM(E4/D4)</f>
        <v>0.6557066620760889</v>
      </c>
      <c r="G4" s="259"/>
    </row>
    <row r="5" spans="1:7" s="57" customFormat="1" ht="15" customHeight="1">
      <c r="A5" s="54"/>
      <c r="B5" s="219" t="s">
        <v>793</v>
      </c>
      <c r="C5" s="219"/>
      <c r="D5" s="219">
        <v>1500</v>
      </c>
      <c r="E5" s="219">
        <v>1500</v>
      </c>
      <c r="F5" s="314"/>
      <c r="G5" s="259"/>
    </row>
    <row r="6" spans="1:7" s="57" customFormat="1" ht="15" customHeight="1">
      <c r="A6" s="54"/>
      <c r="B6" s="219" t="s">
        <v>783</v>
      </c>
      <c r="C6" s="219"/>
      <c r="D6" s="219">
        <v>2000</v>
      </c>
      <c r="E6" s="219">
        <v>2000</v>
      </c>
      <c r="F6" s="314">
        <f>SUM(E6/D6)</f>
        <v>1</v>
      </c>
      <c r="G6" s="259"/>
    </row>
    <row r="7" spans="1:7" s="57" customFormat="1" ht="15" customHeight="1">
      <c r="A7" s="54"/>
      <c r="B7" s="219" t="s">
        <v>784</v>
      </c>
      <c r="C7" s="219"/>
      <c r="D7" s="219">
        <v>500</v>
      </c>
      <c r="E7" s="219">
        <v>210</v>
      </c>
      <c r="F7" s="314">
        <f>SUM(E7/D7)</f>
        <v>0.42</v>
      </c>
      <c r="G7" s="259"/>
    </row>
    <row r="8" spans="1:206" ht="15" customHeight="1">
      <c r="A8" s="260"/>
      <c r="B8" s="219" t="s">
        <v>593</v>
      </c>
      <c r="C8" s="219">
        <v>600</v>
      </c>
      <c r="D8" s="219">
        <v>600</v>
      </c>
      <c r="E8" s="219"/>
      <c r="F8" s="314">
        <f aca="true" t="shared" si="0" ref="F8:F26">SUM(E8/D8)</f>
        <v>0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7" s="57" customFormat="1" ht="15" customHeight="1">
      <c r="A9" s="54"/>
      <c r="B9" s="219" t="s">
        <v>594</v>
      </c>
      <c r="C9" s="219">
        <v>2000</v>
      </c>
      <c r="D9" s="219">
        <v>0</v>
      </c>
      <c r="E9" s="219"/>
      <c r="F9" s="314"/>
      <c r="G9" s="259"/>
    </row>
    <row r="10" spans="1:7" s="57" customFormat="1" ht="15" customHeight="1">
      <c r="A10" s="54"/>
      <c r="B10" s="219" t="s">
        <v>595</v>
      </c>
      <c r="C10" s="219">
        <v>2200</v>
      </c>
      <c r="D10" s="219">
        <v>0</v>
      </c>
      <c r="E10" s="219"/>
      <c r="F10" s="314"/>
      <c r="G10" s="259"/>
    </row>
    <row r="11" spans="1:7" s="57" customFormat="1" ht="15" customHeight="1">
      <c r="A11" s="54"/>
      <c r="B11" s="219" t="s">
        <v>596</v>
      </c>
      <c r="C11" s="219">
        <v>4000</v>
      </c>
      <c r="D11" s="219">
        <v>0</v>
      </c>
      <c r="E11" s="219"/>
      <c r="F11" s="314"/>
      <c r="G11" s="259"/>
    </row>
    <row r="12" spans="1:6" s="57" customFormat="1" ht="15" customHeight="1">
      <c r="A12" s="261"/>
      <c r="B12" s="219" t="s">
        <v>597</v>
      </c>
      <c r="C12" s="219">
        <v>1700</v>
      </c>
      <c r="D12" s="219">
        <v>0</v>
      </c>
      <c r="E12" s="219"/>
      <c r="F12" s="314"/>
    </row>
    <row r="13" spans="1:6" s="57" customFormat="1" ht="15" customHeight="1">
      <c r="A13" s="54"/>
      <c r="B13" s="92" t="s">
        <v>598</v>
      </c>
      <c r="C13" s="322">
        <v>3920</v>
      </c>
      <c r="D13" s="322">
        <v>3920</v>
      </c>
      <c r="E13" s="322"/>
      <c r="F13" s="314">
        <f t="shared" si="0"/>
        <v>0</v>
      </c>
    </row>
    <row r="14" spans="1:6" s="57" customFormat="1" ht="15" customHeight="1">
      <c r="A14" s="54"/>
      <c r="B14" s="92" t="s">
        <v>599</v>
      </c>
      <c r="C14" s="322">
        <v>7971</v>
      </c>
      <c r="D14" s="322">
        <v>15942</v>
      </c>
      <c r="E14" s="322">
        <v>15941</v>
      </c>
      <c r="F14" s="314">
        <f t="shared" si="0"/>
        <v>0.999937272613223</v>
      </c>
    </row>
    <row r="15" spans="1:6" s="57" customFormat="1" ht="15" customHeight="1">
      <c r="A15" s="54"/>
      <c r="B15" s="92" t="s">
        <v>631</v>
      </c>
      <c r="C15" s="322"/>
      <c r="D15" s="322">
        <v>2106</v>
      </c>
      <c r="E15" s="322">
        <v>2106</v>
      </c>
      <c r="F15" s="314">
        <f t="shared" si="0"/>
        <v>1</v>
      </c>
    </row>
    <row r="16" spans="1:6" s="57" customFormat="1" ht="15" customHeight="1">
      <c r="A16" s="54"/>
      <c r="B16" s="219" t="s">
        <v>567</v>
      </c>
      <c r="C16" s="322"/>
      <c r="D16" s="322">
        <v>25797</v>
      </c>
      <c r="E16" s="322">
        <v>25797</v>
      </c>
      <c r="F16" s="314">
        <f t="shared" si="0"/>
        <v>1</v>
      </c>
    </row>
    <row r="17" spans="1:6" s="57" customFormat="1" ht="15" customHeight="1">
      <c r="A17" s="54"/>
      <c r="B17" s="92" t="s">
        <v>785</v>
      </c>
      <c r="C17" s="322"/>
      <c r="D17" s="322">
        <v>4317</v>
      </c>
      <c r="E17" s="322">
        <v>4317</v>
      </c>
      <c r="F17" s="314">
        <f t="shared" si="0"/>
        <v>1</v>
      </c>
    </row>
    <row r="18" spans="1:6" s="57" customFormat="1" ht="15" customHeight="1">
      <c r="A18" s="54"/>
      <c r="B18" s="92" t="s">
        <v>794</v>
      </c>
      <c r="C18" s="322"/>
      <c r="D18" s="322">
        <v>597</v>
      </c>
      <c r="E18" s="322">
        <v>597</v>
      </c>
      <c r="F18" s="314">
        <f t="shared" si="0"/>
        <v>1</v>
      </c>
    </row>
    <row r="19" spans="1:6" s="57" customFormat="1" ht="15" customHeight="1">
      <c r="A19" s="54"/>
      <c r="B19" s="92" t="s">
        <v>795</v>
      </c>
      <c r="C19" s="322"/>
      <c r="D19" s="322">
        <v>1491</v>
      </c>
      <c r="E19" s="322">
        <v>1491</v>
      </c>
      <c r="F19" s="314">
        <f t="shared" si="0"/>
        <v>1</v>
      </c>
    </row>
    <row r="20" spans="1:6" s="57" customFormat="1" ht="15" customHeight="1">
      <c r="A20" s="54"/>
      <c r="B20" s="92" t="s">
        <v>822</v>
      </c>
      <c r="C20" s="322"/>
      <c r="D20" s="322">
        <v>2204</v>
      </c>
      <c r="E20" s="322">
        <v>1424</v>
      </c>
      <c r="F20" s="314">
        <f t="shared" si="0"/>
        <v>0.6460980036297641</v>
      </c>
    </row>
    <row r="21" spans="1:6" s="57" customFormat="1" ht="15" customHeight="1">
      <c r="A21" s="54"/>
      <c r="B21" s="92" t="s">
        <v>823</v>
      </c>
      <c r="C21" s="322"/>
      <c r="D21" s="322">
        <v>13000</v>
      </c>
      <c r="E21" s="322">
        <v>3859</v>
      </c>
      <c r="F21" s="314">
        <f t="shared" si="0"/>
        <v>0.29684615384615387</v>
      </c>
    </row>
    <row r="22" spans="1:6" s="57" customFormat="1" ht="15" customHeight="1">
      <c r="A22" s="54"/>
      <c r="B22" s="92" t="s">
        <v>824</v>
      </c>
      <c r="C22" s="322"/>
      <c r="D22" s="322">
        <v>240</v>
      </c>
      <c r="E22" s="322"/>
      <c r="F22" s="314"/>
    </row>
    <row r="23" spans="1:6" s="57" customFormat="1" ht="15" customHeight="1">
      <c r="A23" s="54"/>
      <c r="B23" s="92" t="s">
        <v>827</v>
      </c>
      <c r="C23" s="322"/>
      <c r="D23" s="322">
        <v>11000</v>
      </c>
      <c r="E23" s="322"/>
      <c r="F23" s="314"/>
    </row>
    <row r="24" spans="1:6" s="57" customFormat="1" ht="19.5" customHeight="1">
      <c r="A24" s="262"/>
      <c r="B24" s="263" t="s">
        <v>600</v>
      </c>
      <c r="C24" s="112">
        <f>SUM(C4:C19)</f>
        <v>27700</v>
      </c>
      <c r="D24" s="112">
        <f>SUM(D4:D23)</f>
        <v>91023</v>
      </c>
      <c r="E24" s="112">
        <f>SUM(E4:E23)</f>
        <v>63051</v>
      </c>
      <c r="F24" s="307">
        <f t="shared" si="0"/>
        <v>0.6926930556013315</v>
      </c>
    </row>
    <row r="25" spans="1:6" s="57" customFormat="1" ht="18.75" customHeight="1">
      <c r="A25" s="54"/>
      <c r="B25" s="92" t="s">
        <v>752</v>
      </c>
      <c r="C25" s="219">
        <v>8000</v>
      </c>
      <c r="D25" s="219">
        <v>8000</v>
      </c>
      <c r="E25" s="219">
        <v>8000</v>
      </c>
      <c r="F25" s="314">
        <f t="shared" si="0"/>
        <v>1</v>
      </c>
    </row>
    <row r="26" spans="1:6" s="57" customFormat="1" ht="19.5" customHeight="1">
      <c r="A26" s="262"/>
      <c r="B26" s="263" t="s">
        <v>753</v>
      </c>
      <c r="C26" s="112">
        <f>SUM(C24:C25)</f>
        <v>35700</v>
      </c>
      <c r="D26" s="112">
        <f>SUM(D24:D25)</f>
        <v>99023</v>
      </c>
      <c r="E26" s="112">
        <f>SUM(E24:E25)</f>
        <v>71051</v>
      </c>
      <c r="F26" s="307">
        <f t="shared" si="0"/>
        <v>0.7175201720812336</v>
      </c>
    </row>
    <row r="27" spans="1:6" s="57" customFormat="1" ht="13.5">
      <c r="A27" s="54"/>
      <c r="B27" s="54"/>
      <c r="C27" s="264"/>
      <c r="D27" s="264"/>
      <c r="E27" s="264"/>
      <c r="F27" s="264"/>
    </row>
    <row r="28" spans="1:6" s="57" customFormat="1" ht="13.5">
      <c r="A28" s="54"/>
      <c r="B28" s="54"/>
      <c r="C28" s="55"/>
      <c r="D28" s="55"/>
      <c r="E28" s="55"/>
      <c r="F28" s="55"/>
    </row>
    <row r="29" spans="1:6" s="57" customFormat="1" ht="12.75">
      <c r="A29" s="54"/>
      <c r="B29" s="54"/>
      <c r="C29" s="54"/>
      <c r="D29" s="54"/>
      <c r="E29" s="54"/>
      <c r="F29" s="54"/>
    </row>
    <row r="30" spans="1:6" s="57" customFormat="1" ht="13.5">
      <c r="A30" s="54"/>
      <c r="B30" s="54"/>
      <c r="C30" s="55"/>
      <c r="D30" s="55"/>
      <c r="E30" s="55"/>
      <c r="F30" s="55"/>
    </row>
    <row r="31" spans="1:6" s="57" customFormat="1" ht="13.5">
      <c r="A31" s="54"/>
      <c r="B31" s="54"/>
      <c r="C31" s="55"/>
      <c r="D31" s="55"/>
      <c r="E31" s="55"/>
      <c r="F31" s="55"/>
    </row>
    <row r="32" spans="1:6" s="57" customFormat="1" ht="13.5">
      <c r="A32" s="54"/>
      <c r="B32" s="54"/>
      <c r="C32" s="55"/>
      <c r="D32" s="55"/>
      <c r="E32" s="55"/>
      <c r="F32" s="55"/>
    </row>
    <row r="33" spans="1:6" s="57" customFormat="1" ht="12.75">
      <c r="A33" s="54"/>
      <c r="B33" s="54"/>
      <c r="C33" s="54"/>
      <c r="D33" s="54"/>
      <c r="E33" s="54"/>
      <c r="F33" s="54"/>
    </row>
    <row r="34" spans="1:6" s="57" customFormat="1" ht="12.75">
      <c r="A34" s="54"/>
      <c r="B34" s="54"/>
      <c r="C34" s="54"/>
      <c r="D34" s="54"/>
      <c r="E34" s="54"/>
      <c r="F34" s="54"/>
    </row>
    <row r="35" spans="1:6" s="57" customFormat="1" ht="12.75">
      <c r="A35" s="54"/>
      <c r="B35" s="54"/>
      <c r="C35" s="54"/>
      <c r="D35" s="54"/>
      <c r="E35" s="54"/>
      <c r="F35" s="54"/>
    </row>
    <row r="36" spans="1:6" s="57" customFormat="1" ht="12.75">
      <c r="A36" s="54"/>
      <c r="B36" s="54"/>
      <c r="C36" s="54"/>
      <c r="D36" s="54"/>
      <c r="E36" s="54"/>
      <c r="F36" s="54"/>
    </row>
    <row r="37" spans="1:6" s="57" customFormat="1" ht="12.75">
      <c r="A37" s="54"/>
      <c r="B37" s="54"/>
      <c r="C37" s="54"/>
      <c r="D37" s="54"/>
      <c r="E37" s="54"/>
      <c r="F37" s="54"/>
    </row>
    <row r="38" spans="1:6" s="57" customFormat="1" ht="12.75">
      <c r="A38" s="54"/>
      <c r="B38" s="54"/>
      <c r="C38" s="54"/>
      <c r="D38" s="54"/>
      <c r="E38" s="54"/>
      <c r="F38" s="54"/>
    </row>
    <row r="39" spans="1:6" s="57" customFormat="1" ht="12.75">
      <c r="A39" s="54"/>
      <c r="B39" s="54"/>
      <c r="C39" s="54"/>
      <c r="D39" s="54"/>
      <c r="E39" s="54"/>
      <c r="F39" s="54"/>
    </row>
    <row r="40" spans="1:6" s="57" customFormat="1" ht="12.75">
      <c r="A40" s="54"/>
      <c r="B40" s="54"/>
      <c r="C40" s="54"/>
      <c r="D40" s="54"/>
      <c r="E40" s="54"/>
      <c r="F40" s="54"/>
    </row>
    <row r="41" spans="1:6" s="57" customFormat="1" ht="13.5">
      <c r="A41" s="54"/>
      <c r="B41" s="54"/>
      <c r="C41" s="55"/>
      <c r="D41" s="55"/>
      <c r="E41" s="55"/>
      <c r="F41" s="55"/>
    </row>
    <row r="42" spans="1:6" s="57" customFormat="1" ht="12.75">
      <c r="A42" s="54"/>
      <c r="B42" s="54"/>
      <c r="C42" s="54"/>
      <c r="D42" s="54"/>
      <c r="E42" s="54"/>
      <c r="F42" s="54"/>
    </row>
    <row r="43" spans="1:6" s="57" customFormat="1" ht="13.5">
      <c r="A43" s="54"/>
      <c r="B43" s="54"/>
      <c r="C43" s="55"/>
      <c r="D43" s="55"/>
      <c r="E43" s="55"/>
      <c r="F43" s="55"/>
    </row>
    <row r="44" spans="1:6" s="57" customFormat="1" ht="12.75">
      <c r="A44" s="54"/>
      <c r="B44" s="54"/>
      <c r="C44" s="54"/>
      <c r="D44" s="54"/>
      <c r="E44" s="54"/>
      <c r="F44" s="54"/>
    </row>
    <row r="45" spans="1:6" s="57" customFormat="1" ht="12.75">
      <c r="A45" s="54"/>
      <c r="B45" s="54"/>
      <c r="C45" s="54"/>
      <c r="D45" s="54"/>
      <c r="E45" s="54"/>
      <c r="F45" s="54"/>
    </row>
    <row r="46" spans="1:6" s="57" customFormat="1" ht="12.75">
      <c r="A46" s="54"/>
      <c r="B46" s="54"/>
      <c r="C46" s="54"/>
      <c r="D46" s="54"/>
      <c r="E46" s="54"/>
      <c r="F46" s="54"/>
    </row>
    <row r="47" spans="1:6" s="57" customFormat="1" ht="12.75">
      <c r="A47" s="54"/>
      <c r="B47" s="54"/>
      <c r="C47" s="54"/>
      <c r="D47" s="54"/>
      <c r="E47" s="54"/>
      <c r="F47" s="54"/>
    </row>
    <row r="48" spans="1:6" s="57" customFormat="1" ht="12.75">
      <c r="A48" s="54"/>
      <c r="B48" s="54"/>
      <c r="C48" s="54"/>
      <c r="D48" s="54"/>
      <c r="E48" s="54"/>
      <c r="F48" s="54"/>
    </row>
    <row r="49" spans="1:6" s="57" customFormat="1" ht="12.75">
      <c r="A49" s="54"/>
      <c r="B49" s="54"/>
      <c r="C49" s="54"/>
      <c r="D49" s="54"/>
      <c r="E49" s="54"/>
      <c r="F49" s="54"/>
    </row>
    <row r="50" spans="1:6" s="57" customFormat="1" ht="12.75">
      <c r="A50" s="54"/>
      <c r="B50" s="54"/>
      <c r="C50" s="54"/>
      <c r="D50" s="54"/>
      <c r="E50" s="54"/>
      <c r="F50" s="54"/>
    </row>
    <row r="51" spans="1:6" s="57" customFormat="1" ht="13.5">
      <c r="A51" s="54"/>
      <c r="B51" s="54"/>
      <c r="C51" s="55"/>
      <c r="D51" s="55"/>
      <c r="E51" s="55"/>
      <c r="F51" s="55"/>
    </row>
    <row r="52" spans="1:6" s="57" customFormat="1" ht="12.75">
      <c r="A52" s="265"/>
      <c r="B52" s="265"/>
      <c r="C52" s="266"/>
      <c r="D52" s="266"/>
      <c r="E52" s="266"/>
      <c r="F52" s="266"/>
    </row>
    <row r="53" spans="1:6" s="57" customFormat="1" ht="12.75">
      <c r="A53" s="265"/>
      <c r="B53" s="265"/>
      <c r="C53" s="266"/>
      <c r="D53" s="266"/>
      <c r="E53" s="266"/>
      <c r="F53" s="266"/>
    </row>
    <row r="54" spans="1:6" s="57" customFormat="1" ht="12.75">
      <c r="A54" s="265"/>
      <c r="B54" s="265"/>
      <c r="C54" s="266"/>
      <c r="D54" s="266"/>
      <c r="E54" s="266"/>
      <c r="F54" s="266"/>
    </row>
    <row r="55" spans="1:6" s="57" customFormat="1" ht="12.75">
      <c r="A55" s="265"/>
      <c r="B55" s="265"/>
      <c r="C55" s="266"/>
      <c r="D55" s="266"/>
      <c r="E55" s="266"/>
      <c r="F55" s="266"/>
    </row>
    <row r="56" spans="1:6" s="57" customFormat="1" ht="12.75">
      <c r="A56" s="265"/>
      <c r="B56" s="265"/>
      <c r="C56" s="266"/>
      <c r="D56" s="266"/>
      <c r="E56" s="266"/>
      <c r="F56" s="266"/>
    </row>
    <row r="57" spans="1:6" s="57" customFormat="1" ht="12.75">
      <c r="A57" s="265"/>
      <c r="B57" s="265"/>
      <c r="C57" s="266"/>
      <c r="D57" s="266"/>
      <c r="E57" s="266"/>
      <c r="F57" s="266"/>
    </row>
    <row r="58" spans="1:6" s="57" customFormat="1" ht="12.75">
      <c r="A58" s="265"/>
      <c r="B58" s="265"/>
      <c r="C58" s="266"/>
      <c r="D58" s="266"/>
      <c r="E58" s="266"/>
      <c r="F58" s="266"/>
    </row>
    <row r="59" spans="1:6" s="57" customFormat="1" ht="12.75">
      <c r="A59" s="267"/>
      <c r="B59" s="267"/>
      <c r="C59" s="267"/>
      <c r="D59" s="267"/>
      <c r="E59" s="267"/>
      <c r="F59" s="267"/>
    </row>
    <row r="60" spans="1:6" s="57" customFormat="1" ht="13.5">
      <c r="A60" s="54"/>
      <c r="B60" s="54"/>
      <c r="C60" s="55"/>
      <c r="D60" s="55"/>
      <c r="E60" s="55"/>
      <c r="F60" s="55"/>
    </row>
    <row r="61" spans="1:6" s="57" customFormat="1" ht="12.75">
      <c r="A61" s="54"/>
      <c r="B61" s="54"/>
      <c r="C61" s="54"/>
      <c r="D61" s="54"/>
      <c r="E61" s="54"/>
      <c r="F61" s="54"/>
    </row>
    <row r="62" spans="1:6" s="57" customFormat="1" ht="13.5">
      <c r="A62" s="54"/>
      <c r="B62" s="54"/>
      <c r="C62" s="55"/>
      <c r="D62" s="55"/>
      <c r="E62" s="55"/>
      <c r="F62" s="55"/>
    </row>
    <row r="63" spans="1:6" s="57" customFormat="1" ht="12.75">
      <c r="A63" s="54"/>
      <c r="B63" s="54"/>
      <c r="C63" s="54"/>
      <c r="D63" s="54"/>
      <c r="E63" s="54"/>
      <c r="F63" s="54"/>
    </row>
    <row r="64" spans="1:6" s="57" customFormat="1" ht="13.5">
      <c r="A64" s="54"/>
      <c r="B64" s="54"/>
      <c r="C64" s="55"/>
      <c r="D64" s="55"/>
      <c r="E64" s="55"/>
      <c r="F64" s="55"/>
    </row>
    <row r="65" spans="1:6" s="57" customFormat="1" ht="12.75">
      <c r="A65" s="54"/>
      <c r="B65" s="54"/>
      <c r="C65" s="58"/>
      <c r="D65" s="58"/>
      <c r="E65" s="58"/>
      <c r="F65" s="58"/>
    </row>
    <row r="66" spans="1:6" s="57" customFormat="1" ht="13.5">
      <c r="A66" s="54"/>
      <c r="B66" s="54"/>
      <c r="C66" s="55"/>
      <c r="D66" s="55"/>
      <c r="E66" s="55"/>
      <c r="F66" s="55"/>
    </row>
    <row r="67" spans="1:6" s="57" customFormat="1" ht="12.75">
      <c r="A67" s="54"/>
      <c r="B67" s="54"/>
      <c r="C67" s="58"/>
      <c r="D67" s="58"/>
      <c r="E67" s="58"/>
      <c r="F67" s="58"/>
    </row>
    <row r="68" spans="1:6" s="57" customFormat="1" ht="12.75">
      <c r="A68" s="54"/>
      <c r="B68" s="54"/>
      <c r="C68" s="54"/>
      <c r="D68" s="54"/>
      <c r="E68" s="54"/>
      <c r="F68" s="54"/>
    </row>
    <row r="69" spans="1:6" s="57" customFormat="1" ht="12.75">
      <c r="A69" s="54"/>
      <c r="B69" s="54"/>
      <c r="C69" s="54"/>
      <c r="D69" s="54"/>
      <c r="E69" s="54"/>
      <c r="F69" s="54"/>
    </row>
    <row r="70" spans="1:6" s="57" customFormat="1" ht="12.75">
      <c r="A70" s="54"/>
      <c r="B70" s="54"/>
      <c r="C70" s="54"/>
      <c r="D70" s="54"/>
      <c r="E70" s="54"/>
      <c r="F70" s="54"/>
    </row>
    <row r="71" spans="1:6" s="57" customFormat="1" ht="12.75">
      <c r="A71" s="54"/>
      <c r="B71" s="54"/>
      <c r="C71" s="58"/>
      <c r="D71" s="58"/>
      <c r="E71" s="58"/>
      <c r="F71" s="58"/>
    </row>
    <row r="72" spans="1:6" s="57" customFormat="1" ht="12.75">
      <c r="A72" s="54"/>
      <c r="B72" s="54"/>
      <c r="C72" s="54"/>
      <c r="D72" s="54"/>
      <c r="E72" s="54"/>
      <c r="F72" s="54"/>
    </row>
    <row r="73" spans="1:6" s="57" customFormat="1" ht="12.75">
      <c r="A73" s="54"/>
      <c r="B73" s="54"/>
      <c r="C73" s="58"/>
      <c r="D73" s="58"/>
      <c r="E73" s="58"/>
      <c r="F73" s="58"/>
    </row>
    <row r="74" spans="1:6" s="57" customFormat="1" ht="12.75">
      <c r="A74" s="54"/>
      <c r="B74" s="54"/>
      <c r="C74" s="54"/>
      <c r="D74" s="54"/>
      <c r="E74" s="54"/>
      <c r="F74" s="54"/>
    </row>
    <row r="75" spans="1:6" s="57" customFormat="1" ht="12.75">
      <c r="A75" s="54"/>
      <c r="B75" s="54"/>
      <c r="C75" s="54"/>
      <c r="D75" s="54"/>
      <c r="E75" s="54"/>
      <c r="F75" s="54"/>
    </row>
    <row r="76" spans="1:6" s="57" customFormat="1" ht="12.75">
      <c r="A76" s="54"/>
      <c r="B76" s="54"/>
      <c r="C76" s="58"/>
      <c r="D76" s="58"/>
      <c r="E76" s="58"/>
      <c r="F76" s="58"/>
    </row>
    <row r="77" spans="1:6" s="57" customFormat="1" ht="12.75">
      <c r="A77" s="54"/>
      <c r="B77" s="54"/>
      <c r="C77" s="54"/>
      <c r="D77" s="54"/>
      <c r="E77" s="54"/>
      <c r="F77" s="54"/>
    </row>
    <row r="78" spans="1:6" s="57" customFormat="1" ht="12.75">
      <c r="A78" s="54"/>
      <c r="B78" s="54"/>
      <c r="C78" s="58"/>
      <c r="D78" s="58"/>
      <c r="E78" s="58"/>
      <c r="F78" s="58"/>
    </row>
    <row r="79" spans="1:6" s="57" customFormat="1" ht="12.75">
      <c r="A79" s="54"/>
      <c r="B79" s="54"/>
      <c r="C79" s="54"/>
      <c r="D79" s="54"/>
      <c r="E79" s="54"/>
      <c r="F79" s="54"/>
    </row>
    <row r="80" spans="1:6" s="57" customFormat="1" ht="12.75">
      <c r="A80" s="54"/>
      <c r="B80" s="54"/>
      <c r="C80" s="54"/>
      <c r="D80" s="54"/>
      <c r="E80" s="54"/>
      <c r="F80" s="54"/>
    </row>
    <row r="81" spans="1:6" s="57" customFormat="1" ht="12.75">
      <c r="A81" s="54"/>
      <c r="B81" s="54"/>
      <c r="C81" s="58"/>
      <c r="D81" s="58"/>
      <c r="E81" s="58"/>
      <c r="F81" s="58"/>
    </row>
    <row r="82" spans="1:6" s="57" customFormat="1" ht="12.75">
      <c r="A82" s="54"/>
      <c r="B82" s="54"/>
      <c r="C82" s="54"/>
      <c r="D82" s="54"/>
      <c r="E82" s="54"/>
      <c r="F82" s="54"/>
    </row>
    <row r="83" spans="1:6" s="57" customFormat="1" ht="12.75">
      <c r="A83" s="54"/>
      <c r="B83" s="54"/>
      <c r="C83" s="58"/>
      <c r="D83" s="58"/>
      <c r="E83" s="58"/>
      <c r="F83" s="58"/>
    </row>
    <row r="84" spans="1:6" s="57" customFormat="1" ht="12.75">
      <c r="A84" s="54"/>
      <c r="B84" s="54"/>
      <c r="C84" s="58"/>
      <c r="D84" s="58"/>
      <c r="E84" s="58"/>
      <c r="F84" s="58"/>
    </row>
    <row r="85" spans="1:6" s="57" customFormat="1" ht="12.75">
      <c r="A85" s="54"/>
      <c r="B85" s="54"/>
      <c r="C85" s="54"/>
      <c r="D85" s="54"/>
      <c r="E85" s="54"/>
      <c r="F85" s="54"/>
    </row>
    <row r="86" spans="1:6" s="57" customFormat="1" ht="13.5">
      <c r="A86" s="54"/>
      <c r="B86" s="54"/>
      <c r="C86" s="55"/>
      <c r="D86" s="55"/>
      <c r="E86" s="55"/>
      <c r="F86" s="55"/>
    </row>
    <row r="87" spans="1:6" s="57" customFormat="1" ht="12.75">
      <c r="A87" s="54"/>
      <c r="B87" s="54"/>
      <c r="C87" s="54"/>
      <c r="D87" s="54"/>
      <c r="E87" s="54"/>
      <c r="F87" s="54"/>
    </row>
    <row r="88" spans="1:6" s="57" customFormat="1" ht="13.5">
      <c r="A88" s="54"/>
      <c r="B88" s="54"/>
      <c r="C88" s="55"/>
      <c r="D88" s="55"/>
      <c r="E88" s="55"/>
      <c r="F88" s="55"/>
    </row>
    <row r="89" spans="1:6" s="57" customFormat="1" ht="12.75">
      <c r="A89" s="60"/>
      <c r="B89" s="60"/>
      <c r="C89" s="60"/>
      <c r="D89" s="60"/>
      <c r="E89" s="60"/>
      <c r="F89" s="60"/>
    </row>
    <row r="90" spans="1:6" s="57" customFormat="1" ht="12.75">
      <c r="A90" s="60"/>
      <c r="B90" s="60"/>
      <c r="C90" s="60"/>
      <c r="D90" s="60"/>
      <c r="E90" s="60"/>
      <c r="F90" s="60"/>
    </row>
    <row r="91" spans="1:6" s="57" customFormat="1" ht="12.75">
      <c r="A91" s="60"/>
      <c r="B91" s="60"/>
      <c r="C91" s="60"/>
      <c r="D91" s="60"/>
      <c r="E91" s="60"/>
      <c r="F91" s="60"/>
    </row>
    <row r="92" spans="1:6" s="57" customFormat="1" ht="12.75">
      <c r="A92" s="60"/>
      <c r="B92" s="60"/>
      <c r="C92" s="60"/>
      <c r="D92" s="60"/>
      <c r="E92" s="60"/>
      <c r="F92" s="60"/>
    </row>
    <row r="93" spans="1:6" s="57" customFormat="1" ht="12.75">
      <c r="A93" s="60"/>
      <c r="B93" s="60"/>
      <c r="C93" s="60"/>
      <c r="D93" s="60"/>
      <c r="E93" s="60"/>
      <c r="F93" s="60"/>
    </row>
    <row r="94" spans="1:6" s="57" customFormat="1" ht="12.75">
      <c r="A94" s="60"/>
      <c r="B94" s="60"/>
      <c r="C94" s="60"/>
      <c r="D94" s="60"/>
      <c r="E94" s="60"/>
      <c r="F94" s="60"/>
    </row>
    <row r="95" spans="1:6" s="57" customFormat="1" ht="12.75">
      <c r="A95" s="60"/>
      <c r="B95" s="60"/>
      <c r="C95" s="60"/>
      <c r="D95" s="60"/>
      <c r="E95" s="60"/>
      <c r="F95" s="60"/>
    </row>
    <row r="96" spans="1:6" s="57" customFormat="1" ht="12.75">
      <c r="A96" s="60"/>
      <c r="B96" s="60"/>
      <c r="C96" s="60"/>
      <c r="D96" s="60"/>
      <c r="E96" s="60"/>
      <c r="F96" s="60"/>
    </row>
    <row r="97" spans="1:6" s="57" customFormat="1" ht="12.75">
      <c r="A97" s="60"/>
      <c r="B97" s="60"/>
      <c r="C97" s="60"/>
      <c r="D97" s="60"/>
      <c r="E97" s="60"/>
      <c r="F97" s="60"/>
    </row>
    <row r="98" spans="1:6" s="57" customFormat="1" ht="12.75">
      <c r="A98" s="60"/>
      <c r="B98" s="60"/>
      <c r="C98" s="60"/>
      <c r="D98" s="60"/>
      <c r="E98" s="60"/>
      <c r="F98" s="60"/>
    </row>
    <row r="99" spans="1:6" s="57" customFormat="1" ht="12.75">
      <c r="A99" s="60"/>
      <c r="B99" s="60"/>
      <c r="C99" s="60"/>
      <c r="D99" s="60"/>
      <c r="E99" s="60"/>
      <c r="F99" s="60"/>
    </row>
    <row r="100" spans="1:6" s="57" customFormat="1" ht="12.75">
      <c r="A100" s="60"/>
      <c r="B100" s="60"/>
      <c r="C100" s="60"/>
      <c r="D100" s="60"/>
      <c r="E100" s="60"/>
      <c r="F100" s="60"/>
    </row>
    <row r="101" spans="1:6" s="57" customFormat="1" ht="12.75">
      <c r="A101" s="60"/>
      <c r="B101" s="60"/>
      <c r="C101" s="60"/>
      <c r="D101" s="60"/>
      <c r="E101" s="60"/>
      <c r="F101" s="60"/>
    </row>
    <row r="102" spans="1:6" s="57" customFormat="1" ht="12.75">
      <c r="A102" s="60"/>
      <c r="B102" s="60"/>
      <c r="C102" s="60"/>
      <c r="D102" s="60"/>
      <c r="E102" s="60"/>
      <c r="F102" s="60"/>
    </row>
    <row r="103" spans="1:6" s="57" customFormat="1" ht="12.75">
      <c r="A103" s="60"/>
      <c r="B103" s="60"/>
      <c r="C103" s="60"/>
      <c r="D103" s="60"/>
      <c r="E103" s="60"/>
      <c r="F103" s="60"/>
    </row>
    <row r="104" spans="1:6" s="57" customFormat="1" ht="12.75">
      <c r="A104" s="60"/>
      <c r="B104" s="60"/>
      <c r="C104" s="60"/>
      <c r="D104" s="60"/>
      <c r="E104" s="60"/>
      <c r="F104" s="60"/>
    </row>
    <row r="105" spans="1:6" s="57" customFormat="1" ht="12.75">
      <c r="A105" s="60"/>
      <c r="B105" s="60"/>
      <c r="C105" s="60"/>
      <c r="D105" s="60"/>
      <c r="E105" s="60"/>
      <c r="F105" s="60"/>
    </row>
    <row r="106" spans="1:6" s="57" customFormat="1" ht="12.75">
      <c r="A106" s="60"/>
      <c r="B106" s="60"/>
      <c r="C106" s="60"/>
      <c r="D106" s="60"/>
      <c r="E106" s="60"/>
      <c r="F106" s="60"/>
    </row>
    <row r="107" spans="1:6" s="57" customFormat="1" ht="12.75">
      <c r="A107" s="60"/>
      <c r="B107" s="60"/>
      <c r="C107" s="60"/>
      <c r="D107" s="60"/>
      <c r="E107" s="60"/>
      <c r="F107" s="60"/>
    </row>
    <row r="108" spans="1:6" s="57" customFormat="1" ht="12.75">
      <c r="A108" s="60"/>
      <c r="B108" s="60"/>
      <c r="C108" s="60"/>
      <c r="D108" s="60"/>
      <c r="E108" s="60"/>
      <c r="F108" s="60"/>
    </row>
    <row r="109" spans="1:6" s="57" customFormat="1" ht="12.75">
      <c r="A109" s="60"/>
      <c r="B109" s="60"/>
      <c r="C109" s="60"/>
      <c r="D109" s="60"/>
      <c r="E109" s="60"/>
      <c r="F109" s="60"/>
    </row>
    <row r="110" spans="1:6" s="57" customFormat="1" ht="12.75">
      <c r="A110" s="60"/>
      <c r="B110" s="60"/>
      <c r="C110" s="60"/>
      <c r="D110" s="60"/>
      <c r="E110" s="60"/>
      <c r="F110" s="60"/>
    </row>
    <row r="111" spans="1:6" s="57" customFormat="1" ht="12.75">
      <c r="A111" s="60"/>
      <c r="B111" s="60"/>
      <c r="C111" s="60"/>
      <c r="D111" s="60"/>
      <c r="E111" s="60"/>
      <c r="F111" s="60"/>
    </row>
    <row r="112" spans="1:6" s="57" customFormat="1" ht="12.75">
      <c r="A112" s="60"/>
      <c r="B112" s="60"/>
      <c r="C112" s="60"/>
      <c r="D112" s="60"/>
      <c r="E112" s="60"/>
      <c r="F112" s="60"/>
    </row>
    <row r="113" spans="1:6" s="57" customFormat="1" ht="12.75">
      <c r="A113" s="60"/>
      <c r="B113" s="60"/>
      <c r="C113" s="60"/>
      <c r="D113" s="60"/>
      <c r="E113" s="60"/>
      <c r="F113" s="60"/>
    </row>
    <row r="114" spans="1:6" s="57" customFormat="1" ht="12.75">
      <c r="A114" s="60"/>
      <c r="B114" s="60"/>
      <c r="C114" s="60"/>
      <c r="D114" s="60"/>
      <c r="E114" s="60"/>
      <c r="F114" s="60"/>
    </row>
    <row r="115" spans="1:6" s="57" customFormat="1" ht="12.75">
      <c r="A115" s="60"/>
      <c r="B115" s="60"/>
      <c r="C115" s="60"/>
      <c r="D115" s="60"/>
      <c r="E115" s="60"/>
      <c r="F115" s="60"/>
    </row>
    <row r="116" spans="1:6" s="57" customFormat="1" ht="12.75">
      <c r="A116" s="60"/>
      <c r="B116" s="60"/>
      <c r="C116" s="60"/>
      <c r="D116" s="60"/>
      <c r="E116" s="60"/>
      <c r="F116" s="60"/>
    </row>
    <row r="117" spans="1:6" s="57" customFormat="1" ht="12.75">
      <c r="A117" s="60"/>
      <c r="B117" s="60"/>
      <c r="C117" s="60"/>
      <c r="D117" s="60"/>
      <c r="E117" s="60"/>
      <c r="F117" s="60"/>
    </row>
    <row r="118" spans="1:6" s="57" customFormat="1" ht="12.75">
      <c r="A118" s="60"/>
      <c r="B118" s="60"/>
      <c r="C118" s="60"/>
      <c r="D118" s="60"/>
      <c r="E118" s="60"/>
      <c r="F118" s="60"/>
    </row>
    <row r="119" spans="1:6" s="57" customFormat="1" ht="12.75">
      <c r="A119" s="60"/>
      <c r="B119" s="60"/>
      <c r="C119" s="60"/>
      <c r="D119" s="60"/>
      <c r="E119" s="60"/>
      <c r="F119" s="60"/>
    </row>
    <row r="120" spans="1:6" s="57" customFormat="1" ht="12.75">
      <c r="A120" s="60"/>
      <c r="B120" s="60"/>
      <c r="C120" s="60"/>
      <c r="D120" s="60"/>
      <c r="E120" s="60"/>
      <c r="F120" s="60"/>
    </row>
    <row r="121" spans="1:6" s="57" customFormat="1" ht="12.75">
      <c r="A121" s="60"/>
      <c r="B121" s="60"/>
      <c r="C121" s="60"/>
      <c r="D121" s="60"/>
      <c r="E121" s="60"/>
      <c r="F121" s="60"/>
    </row>
    <row r="122" spans="1:6" s="57" customFormat="1" ht="12.75">
      <c r="A122" s="60"/>
      <c r="B122" s="60"/>
      <c r="C122" s="60"/>
      <c r="D122" s="60"/>
      <c r="E122" s="60"/>
      <c r="F122" s="60"/>
    </row>
    <row r="123" spans="1:6" s="57" customFormat="1" ht="12.75">
      <c r="A123" s="60"/>
      <c r="B123" s="60"/>
      <c r="C123" s="60"/>
      <c r="D123" s="60"/>
      <c r="E123" s="60"/>
      <c r="F123" s="60"/>
    </row>
    <row r="124" spans="1:6" s="57" customFormat="1" ht="12.75">
      <c r="A124" s="60"/>
      <c r="B124" s="60"/>
      <c r="C124" s="60"/>
      <c r="D124" s="60"/>
      <c r="E124" s="60"/>
      <c r="F124" s="60"/>
    </row>
    <row r="125" spans="1:6" s="57" customFormat="1" ht="12.75">
      <c r="A125" s="60"/>
      <c r="B125" s="60"/>
      <c r="C125" s="60"/>
      <c r="D125" s="60"/>
      <c r="E125" s="60"/>
      <c r="F125" s="60"/>
    </row>
    <row r="126" spans="1:6" s="57" customFormat="1" ht="12.75">
      <c r="A126" s="60"/>
      <c r="B126" s="60"/>
      <c r="C126" s="60"/>
      <c r="D126" s="60"/>
      <c r="E126" s="60"/>
      <c r="F126" s="60"/>
    </row>
    <row r="127" spans="1:6" s="57" customFormat="1" ht="12.75">
      <c r="A127" s="60"/>
      <c r="B127" s="60"/>
      <c r="C127" s="60"/>
      <c r="D127" s="60"/>
      <c r="E127" s="60"/>
      <c r="F127" s="60"/>
    </row>
    <row r="128" spans="1:6" s="57" customFormat="1" ht="12.75">
      <c r="A128" s="60"/>
      <c r="B128" s="60"/>
      <c r="C128" s="60"/>
      <c r="D128" s="60"/>
      <c r="E128" s="60"/>
      <c r="F128" s="60"/>
    </row>
    <row r="129" spans="1:6" s="57" customFormat="1" ht="12.75">
      <c r="A129" s="60"/>
      <c r="B129" s="60"/>
      <c r="C129" s="60"/>
      <c r="D129" s="60"/>
      <c r="E129" s="60"/>
      <c r="F129" s="60"/>
    </row>
    <row r="130" spans="1:6" s="57" customFormat="1" ht="12.75">
      <c r="A130" s="60"/>
      <c r="B130" s="60"/>
      <c r="C130" s="60"/>
      <c r="D130" s="60"/>
      <c r="E130" s="60"/>
      <c r="F130" s="60"/>
    </row>
    <row r="131" spans="1:6" s="57" customFormat="1" ht="12.75">
      <c r="A131" s="60"/>
      <c r="B131" s="60"/>
      <c r="C131" s="60"/>
      <c r="D131" s="60"/>
      <c r="E131" s="60"/>
      <c r="F131" s="60"/>
    </row>
    <row r="132" spans="1:6" s="57" customFormat="1" ht="12.75">
      <c r="A132" s="60"/>
      <c r="B132" s="60"/>
      <c r="C132" s="60"/>
      <c r="D132" s="60"/>
      <c r="E132" s="60"/>
      <c r="F132" s="60"/>
    </row>
    <row r="133" spans="1:6" s="57" customFormat="1" ht="12.75">
      <c r="A133" s="60"/>
      <c r="B133" s="60"/>
      <c r="C133" s="60"/>
      <c r="D133" s="60"/>
      <c r="E133" s="60"/>
      <c r="F133" s="60"/>
    </row>
    <row r="134" spans="1:6" s="57" customFormat="1" ht="12.75">
      <c r="A134" s="60"/>
      <c r="B134" s="60"/>
      <c r="C134" s="60"/>
      <c r="D134" s="60"/>
      <c r="E134" s="60"/>
      <c r="F134" s="60"/>
    </row>
    <row r="135" spans="1:6" s="57" customFormat="1" ht="12.75">
      <c r="A135" s="60"/>
      <c r="B135" s="60"/>
      <c r="C135" s="60"/>
      <c r="D135" s="60"/>
      <c r="E135" s="60"/>
      <c r="F135" s="60"/>
    </row>
    <row r="136" spans="1:6" s="57" customFormat="1" ht="12.75">
      <c r="A136" s="60"/>
      <c r="B136" s="60"/>
      <c r="C136" s="60"/>
      <c r="D136" s="60"/>
      <c r="E136" s="60"/>
      <c r="F136" s="60"/>
    </row>
    <row r="137" spans="1:6" s="57" customFormat="1" ht="12.75">
      <c r="A137" s="60"/>
      <c r="B137" s="60"/>
      <c r="C137" s="60"/>
      <c r="D137" s="60"/>
      <c r="E137" s="60"/>
      <c r="F137" s="60"/>
    </row>
    <row r="138" spans="1:6" s="57" customFormat="1" ht="12.75">
      <c r="A138" s="60"/>
      <c r="B138" s="60"/>
      <c r="C138" s="60"/>
      <c r="D138" s="60"/>
      <c r="E138" s="60"/>
      <c r="F138" s="60"/>
    </row>
    <row r="139" spans="1:6" s="57" customFormat="1" ht="12.75">
      <c r="A139" s="60"/>
      <c r="B139" s="60"/>
      <c r="C139" s="60"/>
      <c r="D139" s="60"/>
      <c r="E139" s="60"/>
      <c r="F139" s="60"/>
    </row>
    <row r="140" spans="1:6" s="57" customFormat="1" ht="12.75">
      <c r="A140" s="60"/>
      <c r="B140" s="60"/>
      <c r="C140" s="60"/>
      <c r="D140" s="60"/>
      <c r="E140" s="60"/>
      <c r="F140" s="60"/>
    </row>
    <row r="141" spans="1:6" s="57" customFormat="1" ht="12.75">
      <c r="A141" s="60"/>
      <c r="B141" s="60"/>
      <c r="C141" s="60"/>
      <c r="D141" s="60"/>
      <c r="E141" s="60"/>
      <c r="F141" s="60"/>
    </row>
    <row r="142" spans="1:6" s="57" customFormat="1" ht="12.75">
      <c r="A142" s="60"/>
      <c r="B142" s="60"/>
      <c r="C142" s="60"/>
      <c r="D142" s="60"/>
      <c r="E142" s="60"/>
      <c r="F142" s="60"/>
    </row>
    <row r="143" spans="1:6" s="57" customFormat="1" ht="12.75">
      <c r="A143" s="60"/>
      <c r="B143" s="60"/>
      <c r="C143" s="60"/>
      <c r="D143" s="60"/>
      <c r="E143" s="60"/>
      <c r="F143" s="60"/>
    </row>
    <row r="144" spans="1:6" s="57" customFormat="1" ht="12.75">
      <c r="A144" s="60"/>
      <c r="B144" s="60"/>
      <c r="C144" s="60"/>
      <c r="D144" s="60"/>
      <c r="E144" s="60"/>
      <c r="F144" s="60"/>
    </row>
    <row r="145" spans="1:6" s="57" customFormat="1" ht="12.75">
      <c r="A145" s="60"/>
      <c r="B145" s="60"/>
      <c r="C145" s="60"/>
      <c r="D145" s="60"/>
      <c r="E145" s="60"/>
      <c r="F145" s="60"/>
    </row>
    <row r="146" spans="1:6" s="57" customFormat="1" ht="12.75">
      <c r="A146" s="60"/>
      <c r="B146" s="60"/>
      <c r="C146" s="60"/>
      <c r="D146" s="60"/>
      <c r="E146" s="60"/>
      <c r="F146" s="60"/>
    </row>
    <row r="147" spans="1:6" s="57" customFormat="1" ht="12.75">
      <c r="A147" s="60"/>
      <c r="B147" s="60"/>
      <c r="C147" s="60"/>
      <c r="D147" s="60"/>
      <c r="E147" s="60"/>
      <c r="F147" s="60"/>
    </row>
    <row r="148" spans="1:6" s="57" customFormat="1" ht="12.75">
      <c r="A148" s="60"/>
      <c r="B148" s="60"/>
      <c r="C148" s="60"/>
      <c r="D148" s="60"/>
      <c r="E148" s="60"/>
      <c r="F148" s="60"/>
    </row>
    <row r="149" spans="1:6" s="57" customFormat="1" ht="12.75">
      <c r="A149" s="60"/>
      <c r="B149" s="60"/>
      <c r="C149" s="60"/>
      <c r="D149" s="60"/>
      <c r="E149" s="60"/>
      <c r="F149" s="60"/>
    </row>
    <row r="150" spans="1:6" s="57" customFormat="1" ht="12.75">
      <c r="A150" s="60"/>
      <c r="B150" s="60"/>
      <c r="C150" s="60"/>
      <c r="D150" s="60"/>
      <c r="E150" s="60"/>
      <c r="F150" s="60"/>
    </row>
    <row r="151" spans="1:6" s="57" customFormat="1" ht="12.75">
      <c r="A151" s="60"/>
      <c r="B151" s="60"/>
      <c r="C151" s="60"/>
      <c r="D151" s="60"/>
      <c r="E151" s="60"/>
      <c r="F151" s="60"/>
    </row>
    <row r="152" spans="1:6" s="57" customFormat="1" ht="12.75">
      <c r="A152" s="60"/>
      <c r="B152" s="60"/>
      <c r="C152" s="60"/>
      <c r="D152" s="60"/>
      <c r="E152" s="60"/>
      <c r="F152" s="60"/>
    </row>
    <row r="153" spans="1:6" s="57" customFormat="1" ht="12.75">
      <c r="A153" s="60"/>
      <c r="B153" s="60"/>
      <c r="C153" s="60"/>
      <c r="D153" s="60"/>
      <c r="E153" s="60"/>
      <c r="F153" s="60"/>
    </row>
    <row r="154" spans="1:6" s="57" customFormat="1" ht="12.75">
      <c r="A154" s="60"/>
      <c r="B154" s="60"/>
      <c r="C154" s="60"/>
      <c r="D154" s="60"/>
      <c r="E154" s="60"/>
      <c r="F154" s="60"/>
    </row>
    <row r="155" spans="1:6" s="57" customFormat="1" ht="12.75">
      <c r="A155" s="60"/>
      <c r="B155" s="60"/>
      <c r="C155" s="60"/>
      <c r="D155" s="60"/>
      <c r="E155" s="60"/>
      <c r="F155" s="60"/>
    </row>
    <row r="156" spans="1:6" s="57" customFormat="1" ht="12.75">
      <c r="A156" s="60"/>
      <c r="B156" s="60"/>
      <c r="C156" s="60"/>
      <c r="D156" s="60"/>
      <c r="E156" s="60"/>
      <c r="F156" s="60"/>
    </row>
    <row r="157" spans="1:6" s="57" customFormat="1" ht="12.75">
      <c r="A157" s="60"/>
      <c r="B157" s="60"/>
      <c r="C157" s="60"/>
      <c r="D157" s="60"/>
      <c r="E157" s="60"/>
      <c r="F157" s="60"/>
    </row>
    <row r="158" spans="1:6" s="57" customFormat="1" ht="12.75">
      <c r="A158" s="60"/>
      <c r="B158" s="60"/>
      <c r="C158" s="60"/>
      <c r="D158" s="60"/>
      <c r="E158" s="60"/>
      <c r="F158" s="60"/>
    </row>
    <row r="159" spans="1:6" s="57" customFormat="1" ht="12.75">
      <c r="A159" s="60"/>
      <c r="B159" s="60"/>
      <c r="C159" s="60"/>
      <c r="D159" s="60"/>
      <c r="E159" s="60"/>
      <c r="F159" s="60"/>
    </row>
    <row r="160" spans="1:6" s="57" customFormat="1" ht="12.75">
      <c r="A160" s="60"/>
      <c r="B160" s="60"/>
      <c r="C160" s="60"/>
      <c r="D160" s="60"/>
      <c r="E160" s="60"/>
      <c r="F160" s="60"/>
    </row>
    <row r="161" spans="1:6" s="57" customFormat="1" ht="12.75">
      <c r="A161" s="60"/>
      <c r="B161" s="60"/>
      <c r="C161" s="60"/>
      <c r="D161" s="60"/>
      <c r="E161" s="60"/>
      <c r="F161" s="60"/>
    </row>
    <row r="162" spans="1:6" s="57" customFormat="1" ht="12.75">
      <c r="A162" s="60"/>
      <c r="B162" s="60"/>
      <c r="C162" s="60"/>
      <c r="D162" s="60"/>
      <c r="E162" s="60"/>
      <c r="F162" s="60"/>
    </row>
    <row r="163" spans="1:6" s="57" customFormat="1" ht="12.75">
      <c r="A163" s="60"/>
      <c r="B163" s="60"/>
      <c r="C163" s="60"/>
      <c r="D163" s="60"/>
      <c r="E163" s="60"/>
      <c r="F163" s="60"/>
    </row>
    <row r="164" spans="1:6" s="57" customFormat="1" ht="12.75">
      <c r="A164" s="60"/>
      <c r="B164" s="60"/>
      <c r="C164" s="60"/>
      <c r="D164" s="60"/>
      <c r="E164" s="60"/>
      <c r="F164" s="60"/>
    </row>
    <row r="165" spans="1:6" s="57" customFormat="1" ht="12.75">
      <c r="A165" s="60"/>
      <c r="B165" s="60"/>
      <c r="C165" s="60"/>
      <c r="D165" s="60"/>
      <c r="E165" s="60"/>
      <c r="F165" s="60"/>
    </row>
    <row r="166" spans="1:6" s="57" customFormat="1" ht="12.75">
      <c r="A166" s="60"/>
      <c r="B166" s="60"/>
      <c r="C166" s="60"/>
      <c r="D166" s="60"/>
      <c r="E166" s="60"/>
      <c r="F166" s="60"/>
    </row>
    <row r="167" spans="1:6" s="57" customFormat="1" ht="12.75">
      <c r="A167" s="60"/>
      <c r="B167" s="60"/>
      <c r="C167" s="60"/>
      <c r="D167" s="60"/>
      <c r="E167" s="60"/>
      <c r="F167" s="60"/>
    </row>
    <row r="168" spans="1:6" s="57" customFormat="1" ht="12.75">
      <c r="A168" s="60"/>
      <c r="B168" s="60"/>
      <c r="C168" s="60"/>
      <c r="D168" s="60"/>
      <c r="E168" s="60"/>
      <c r="F168" s="60"/>
    </row>
    <row r="169" spans="1:6" s="57" customFormat="1" ht="12.75">
      <c r="A169" s="60"/>
      <c r="B169" s="60"/>
      <c r="C169" s="60"/>
      <c r="D169" s="60"/>
      <c r="E169" s="60"/>
      <c r="F169" s="60"/>
    </row>
    <row r="170" spans="1:6" s="57" customFormat="1" ht="12.75">
      <c r="A170" s="60"/>
      <c r="B170" s="60"/>
      <c r="C170" s="60"/>
      <c r="D170" s="60"/>
      <c r="E170" s="60"/>
      <c r="F170" s="60"/>
    </row>
    <row r="171" spans="1:6" s="57" customFormat="1" ht="12.75">
      <c r="A171" s="60"/>
      <c r="B171" s="60"/>
      <c r="C171" s="60"/>
      <c r="D171" s="60"/>
      <c r="E171" s="60"/>
      <c r="F171" s="60"/>
    </row>
    <row r="172" spans="1:6" s="57" customFormat="1" ht="12.75">
      <c r="A172" s="60"/>
      <c r="B172" s="60"/>
      <c r="C172" s="60"/>
      <c r="D172" s="60"/>
      <c r="E172" s="60"/>
      <c r="F172" s="60"/>
    </row>
    <row r="173" spans="1:6" s="57" customFormat="1" ht="12.75">
      <c r="A173" s="60"/>
      <c r="B173" s="60"/>
      <c r="C173" s="60"/>
      <c r="D173" s="60"/>
      <c r="E173" s="60"/>
      <c r="F173" s="60"/>
    </row>
    <row r="174" spans="1:6" s="57" customFormat="1" ht="12.75">
      <c r="A174" s="60"/>
      <c r="B174" s="60"/>
      <c r="C174" s="60"/>
      <c r="D174" s="60"/>
      <c r="E174" s="60"/>
      <c r="F174" s="60"/>
    </row>
    <row r="175" spans="1:6" s="57" customFormat="1" ht="12.75">
      <c r="A175" s="60"/>
      <c r="B175" s="60"/>
      <c r="C175" s="60"/>
      <c r="D175" s="60"/>
      <c r="E175" s="60"/>
      <c r="F175" s="60"/>
    </row>
    <row r="176" spans="1:6" s="57" customFormat="1" ht="12.75">
      <c r="A176" s="60"/>
      <c r="B176" s="60"/>
      <c r="C176" s="60"/>
      <c r="D176" s="60"/>
      <c r="E176" s="60"/>
      <c r="F176" s="60"/>
    </row>
    <row r="177" spans="1:6" s="57" customFormat="1" ht="12.75">
      <c r="A177" s="60"/>
      <c r="B177" s="60"/>
      <c r="C177" s="60"/>
      <c r="D177" s="60"/>
      <c r="E177" s="60"/>
      <c r="F177" s="60"/>
    </row>
    <row r="178" spans="1:6" s="57" customFormat="1" ht="12.75">
      <c r="A178" s="60"/>
      <c r="B178" s="60"/>
      <c r="C178" s="60"/>
      <c r="D178" s="60"/>
      <c r="E178" s="60"/>
      <c r="F178" s="60"/>
    </row>
    <row r="179" spans="1:6" s="57" customFormat="1" ht="12.75">
      <c r="A179" s="60"/>
      <c r="B179" s="60"/>
      <c r="C179" s="60"/>
      <c r="D179" s="60"/>
      <c r="E179" s="60"/>
      <c r="F179" s="60"/>
    </row>
    <row r="180" spans="1:6" s="57" customFormat="1" ht="12.75">
      <c r="A180" s="60"/>
      <c r="B180" s="60"/>
      <c r="C180" s="60"/>
      <c r="D180" s="60"/>
      <c r="E180" s="60"/>
      <c r="F180" s="60"/>
    </row>
    <row r="181" spans="1:6" s="57" customFormat="1" ht="12.75">
      <c r="A181" s="60"/>
      <c r="B181" s="60"/>
      <c r="C181" s="60"/>
      <c r="D181" s="60"/>
      <c r="E181" s="60"/>
      <c r="F181" s="60"/>
    </row>
    <row r="182" spans="1:6" s="57" customFormat="1" ht="12.75">
      <c r="A182" s="60"/>
      <c r="B182" s="60"/>
      <c r="C182" s="60"/>
      <c r="D182" s="60"/>
      <c r="E182" s="60"/>
      <c r="F182" s="60"/>
    </row>
    <row r="183" spans="1:6" s="57" customFormat="1" ht="12.75">
      <c r="A183" s="60"/>
      <c r="B183" s="60"/>
      <c r="C183" s="60"/>
      <c r="D183" s="60"/>
      <c r="E183" s="60"/>
      <c r="F183" s="60"/>
    </row>
    <row r="184" spans="1:6" s="57" customFormat="1" ht="12.75">
      <c r="A184" s="60"/>
      <c r="B184" s="60"/>
      <c r="C184" s="60"/>
      <c r="D184" s="60"/>
      <c r="E184" s="60"/>
      <c r="F184" s="60"/>
    </row>
    <row r="185" spans="1:6" s="57" customFormat="1" ht="12.75">
      <c r="A185" s="60"/>
      <c r="B185" s="60"/>
      <c r="C185" s="60"/>
      <c r="D185" s="60"/>
      <c r="E185" s="60"/>
      <c r="F185" s="60"/>
    </row>
    <row r="186" spans="1:6" s="57" customFormat="1" ht="12.75">
      <c r="A186" s="60"/>
      <c r="B186" s="60"/>
      <c r="C186" s="60"/>
      <c r="D186" s="60"/>
      <c r="E186" s="60"/>
      <c r="F186" s="60"/>
    </row>
    <row r="187" spans="1:6" s="57" customFormat="1" ht="12.75">
      <c r="A187" s="60"/>
      <c r="B187" s="60"/>
      <c r="C187" s="60"/>
      <c r="D187" s="60"/>
      <c r="E187" s="60"/>
      <c r="F187" s="60"/>
    </row>
    <row r="188" spans="1:6" s="57" customFormat="1" ht="12.75">
      <c r="A188" s="60"/>
      <c r="B188" s="60"/>
      <c r="C188" s="60"/>
      <c r="D188" s="60"/>
      <c r="E188" s="60"/>
      <c r="F188" s="60"/>
    </row>
    <row r="189" spans="1:6" s="57" customFormat="1" ht="12.75">
      <c r="A189" s="60"/>
      <c r="B189" s="60"/>
      <c r="C189" s="60"/>
      <c r="D189" s="60"/>
      <c r="E189" s="60"/>
      <c r="F189" s="60"/>
    </row>
    <row r="190" spans="1:6" s="57" customFormat="1" ht="12.75">
      <c r="A190" s="60"/>
      <c r="B190" s="60"/>
      <c r="C190" s="60"/>
      <c r="D190" s="60"/>
      <c r="E190" s="60"/>
      <c r="F190" s="60"/>
    </row>
    <row r="191" spans="1:6" s="57" customFormat="1" ht="12.75">
      <c r="A191" s="60"/>
      <c r="B191" s="60"/>
      <c r="C191" s="60"/>
      <c r="D191" s="60"/>
      <c r="E191" s="60"/>
      <c r="F191" s="60"/>
    </row>
    <row r="192" spans="1:6" s="57" customFormat="1" ht="12.75">
      <c r="A192" s="60"/>
      <c r="B192" s="60"/>
      <c r="C192" s="60"/>
      <c r="D192" s="60"/>
      <c r="E192" s="60"/>
      <c r="F192" s="60"/>
    </row>
    <row r="193" spans="1:6" s="57" customFormat="1" ht="12.75">
      <c r="A193" s="60"/>
      <c r="B193" s="60"/>
      <c r="C193" s="60"/>
      <c r="D193" s="60"/>
      <c r="E193" s="60"/>
      <c r="F193" s="60"/>
    </row>
    <row r="194" spans="1:6" s="57" customFormat="1" ht="12.75">
      <c r="A194" s="60"/>
      <c r="B194" s="60"/>
      <c r="C194" s="60"/>
      <c r="D194" s="60"/>
      <c r="E194" s="60"/>
      <c r="F194" s="60"/>
    </row>
    <row r="195" spans="1:6" s="57" customFormat="1" ht="12.75">
      <c r="A195" s="60"/>
      <c r="B195" s="60"/>
      <c r="C195" s="60"/>
      <c r="D195" s="60"/>
      <c r="E195" s="60"/>
      <c r="F195" s="60"/>
    </row>
    <row r="196" spans="1:6" s="57" customFormat="1" ht="12.75">
      <c r="A196" s="60"/>
      <c r="B196" s="60"/>
      <c r="C196" s="60"/>
      <c r="D196" s="60"/>
      <c r="E196" s="60"/>
      <c r="F196" s="60"/>
    </row>
    <row r="197" spans="1:6" s="57" customFormat="1" ht="12.75">
      <c r="A197" s="60"/>
      <c r="B197" s="60"/>
      <c r="C197" s="60"/>
      <c r="D197" s="60"/>
      <c r="E197" s="60"/>
      <c r="F197" s="60"/>
    </row>
    <row r="198" spans="1:6" s="57" customFormat="1" ht="12.75">
      <c r="A198" s="60"/>
      <c r="B198" s="60"/>
      <c r="C198" s="60"/>
      <c r="D198" s="60"/>
      <c r="E198" s="60"/>
      <c r="F198" s="60"/>
    </row>
    <row r="199" spans="1:6" s="57" customFormat="1" ht="12.75">
      <c r="A199" s="60"/>
      <c r="B199" s="60"/>
      <c r="C199" s="60"/>
      <c r="D199" s="60"/>
      <c r="E199" s="60"/>
      <c r="F199" s="60"/>
    </row>
    <row r="200" spans="1:6" s="57" customFormat="1" ht="12.75">
      <c r="A200" s="60"/>
      <c r="B200" s="60"/>
      <c r="C200" s="60"/>
      <c r="D200" s="60"/>
      <c r="E200" s="60"/>
      <c r="F200" s="60"/>
    </row>
    <row r="201" spans="1:6" s="57" customFormat="1" ht="12.75">
      <c r="A201" s="60"/>
      <c r="B201" s="60"/>
      <c r="C201" s="60"/>
      <c r="D201" s="60"/>
      <c r="E201" s="60"/>
      <c r="F201" s="60"/>
    </row>
    <row r="202" spans="1:6" s="57" customFormat="1" ht="12.75">
      <c r="A202" s="60"/>
      <c r="B202" s="60"/>
      <c r="C202" s="60"/>
      <c r="D202" s="60"/>
      <c r="E202" s="60"/>
      <c r="F202" s="60"/>
    </row>
    <row r="203" spans="1:6" s="57" customFormat="1" ht="12.75">
      <c r="A203" s="60"/>
      <c r="B203" s="60"/>
      <c r="C203" s="60"/>
      <c r="D203" s="60"/>
      <c r="E203" s="60"/>
      <c r="F203" s="60"/>
    </row>
    <row r="204" spans="1:6" s="57" customFormat="1" ht="12.75">
      <c r="A204" s="60"/>
      <c r="B204" s="60"/>
      <c r="C204" s="60"/>
      <c r="D204" s="60"/>
      <c r="E204" s="60"/>
      <c r="F204" s="60"/>
    </row>
    <row r="205" spans="1:6" s="57" customFormat="1" ht="12.75">
      <c r="A205" s="60"/>
      <c r="B205" s="60"/>
      <c r="C205" s="60"/>
      <c r="D205" s="60"/>
      <c r="E205" s="60"/>
      <c r="F205" s="60"/>
    </row>
    <row r="206" spans="1:6" s="57" customFormat="1" ht="12.75">
      <c r="A206" s="60"/>
      <c r="B206" s="60"/>
      <c r="C206" s="60"/>
      <c r="D206" s="60"/>
      <c r="E206" s="60"/>
      <c r="F206" s="60"/>
    </row>
    <row r="207" spans="1:6" s="57" customFormat="1" ht="12.75">
      <c r="A207" s="60"/>
      <c r="B207" s="60"/>
      <c r="C207" s="60"/>
      <c r="D207" s="60"/>
      <c r="E207" s="60"/>
      <c r="F207" s="60"/>
    </row>
    <row r="208" spans="1:6" s="57" customFormat="1" ht="12.75">
      <c r="A208" s="60"/>
      <c r="B208" s="60"/>
      <c r="C208" s="60"/>
      <c r="D208" s="60"/>
      <c r="E208" s="60"/>
      <c r="F208" s="60"/>
    </row>
    <row r="209" spans="1:6" s="57" customFormat="1" ht="12.75">
      <c r="A209" s="60"/>
      <c r="B209" s="60"/>
      <c r="C209" s="60"/>
      <c r="D209" s="60"/>
      <c r="E209" s="60"/>
      <c r="F209" s="60"/>
    </row>
    <row r="210" spans="1:6" s="57" customFormat="1" ht="12.75">
      <c r="A210" s="60"/>
      <c r="B210" s="60"/>
      <c r="C210" s="60"/>
      <c r="D210" s="60"/>
      <c r="E210" s="60"/>
      <c r="F210" s="60"/>
    </row>
    <row r="211" spans="1:6" s="57" customFormat="1" ht="12.75">
      <c r="A211" s="60"/>
      <c r="B211" s="60"/>
      <c r="C211" s="60"/>
      <c r="D211" s="60"/>
      <c r="E211" s="60"/>
      <c r="F211" s="60"/>
    </row>
    <row r="212" spans="1:6" s="57" customFormat="1" ht="12.75">
      <c r="A212" s="60"/>
      <c r="B212" s="60"/>
      <c r="C212" s="60"/>
      <c r="D212" s="60"/>
      <c r="E212" s="60"/>
      <c r="F212" s="60"/>
    </row>
    <row r="213" spans="1:6" s="57" customFormat="1" ht="12.75">
      <c r="A213" s="60"/>
      <c r="B213" s="60"/>
      <c r="C213" s="60"/>
      <c r="D213" s="60"/>
      <c r="E213" s="60"/>
      <c r="F213" s="60"/>
    </row>
    <row r="214" spans="1:6" s="57" customFormat="1" ht="12.75">
      <c r="A214" s="60"/>
      <c r="B214" s="60"/>
      <c r="C214" s="60"/>
      <c r="D214" s="60"/>
      <c r="E214" s="60"/>
      <c r="F214" s="60"/>
    </row>
    <row r="215" spans="1:6" s="57" customFormat="1" ht="12.75">
      <c r="A215" s="60"/>
      <c r="B215" s="60"/>
      <c r="C215" s="60"/>
      <c r="D215" s="60"/>
      <c r="E215" s="60"/>
      <c r="F215" s="60"/>
    </row>
    <row r="216" spans="1:6" s="57" customFormat="1" ht="12.75">
      <c r="A216" s="60"/>
      <c r="B216" s="60"/>
      <c r="C216" s="60"/>
      <c r="D216" s="60"/>
      <c r="E216" s="60"/>
      <c r="F216" s="60"/>
    </row>
    <row r="217" spans="1:6" s="57" customFormat="1" ht="12.75">
      <c r="A217" s="60"/>
      <c r="B217" s="60"/>
      <c r="C217" s="60"/>
      <c r="D217" s="60"/>
      <c r="E217" s="60"/>
      <c r="F217" s="60"/>
    </row>
    <row r="218" spans="1:6" s="57" customFormat="1" ht="12.75">
      <c r="A218" s="60"/>
      <c r="B218" s="60"/>
      <c r="C218" s="60"/>
      <c r="D218" s="60"/>
      <c r="E218" s="60"/>
      <c r="F218" s="60"/>
    </row>
    <row r="219" spans="1:6" s="57" customFormat="1" ht="12.75">
      <c r="A219" s="60"/>
      <c r="B219" s="60"/>
      <c r="C219" s="60"/>
      <c r="D219" s="60"/>
      <c r="E219" s="60"/>
      <c r="F219" s="60"/>
    </row>
    <row r="220" spans="1:6" s="57" customFormat="1" ht="12.75">
      <c r="A220" s="60"/>
      <c r="B220" s="60"/>
      <c r="C220" s="60"/>
      <c r="D220" s="60"/>
      <c r="E220" s="60"/>
      <c r="F220" s="60"/>
    </row>
    <row r="221" spans="1:6" s="57" customFormat="1" ht="12.75">
      <c r="A221" s="60"/>
      <c r="B221" s="60"/>
      <c r="C221" s="60"/>
      <c r="D221" s="60"/>
      <c r="E221" s="60"/>
      <c r="F221" s="60"/>
    </row>
    <row r="222" spans="1:6" s="57" customFormat="1" ht="12.75">
      <c r="A222" s="60"/>
      <c r="B222" s="60"/>
      <c r="C222" s="60"/>
      <c r="D222" s="60"/>
      <c r="E222" s="60"/>
      <c r="F222" s="60"/>
    </row>
    <row r="223" spans="1:6" s="57" customFormat="1" ht="12.75">
      <c r="A223" s="60"/>
      <c r="B223" s="60"/>
      <c r="C223" s="60"/>
      <c r="D223" s="60"/>
      <c r="E223" s="60"/>
      <c r="F223" s="60"/>
    </row>
    <row r="224" spans="1:6" s="57" customFormat="1" ht="12.75">
      <c r="A224" s="60"/>
      <c r="B224" s="60"/>
      <c r="C224" s="60"/>
      <c r="D224" s="60"/>
      <c r="E224" s="60"/>
      <c r="F224" s="60"/>
    </row>
    <row r="225" spans="1:6" s="57" customFormat="1" ht="12.75">
      <c r="A225" s="60"/>
      <c r="B225" s="60"/>
      <c r="C225" s="60"/>
      <c r="D225" s="60"/>
      <c r="E225" s="60"/>
      <c r="F225" s="60"/>
    </row>
    <row r="226" spans="1:6" s="57" customFormat="1" ht="12.75">
      <c r="A226" s="60"/>
      <c r="B226" s="60"/>
      <c r="C226" s="60"/>
      <c r="D226" s="60"/>
      <c r="E226" s="60"/>
      <c r="F226" s="60"/>
    </row>
    <row r="227" spans="1:6" s="57" customFormat="1" ht="12.75">
      <c r="A227" s="60"/>
      <c r="B227" s="60"/>
      <c r="C227" s="60"/>
      <c r="D227" s="60"/>
      <c r="E227" s="60"/>
      <c r="F227" s="60"/>
    </row>
    <row r="228" spans="1:6" s="57" customFormat="1" ht="12.75">
      <c r="A228" s="60"/>
      <c r="B228" s="60"/>
      <c r="C228" s="60"/>
      <c r="D228" s="60"/>
      <c r="E228" s="60"/>
      <c r="F228" s="60"/>
    </row>
    <row r="229" spans="1:6" s="57" customFormat="1" ht="12.75">
      <c r="A229" s="60"/>
      <c r="B229" s="60"/>
      <c r="C229" s="60"/>
      <c r="D229" s="60"/>
      <c r="E229" s="60"/>
      <c r="F229" s="60"/>
    </row>
    <row r="230" spans="1:6" s="57" customFormat="1" ht="12.75">
      <c r="A230" s="60"/>
      <c r="B230" s="60"/>
      <c r="C230" s="60"/>
      <c r="D230" s="60"/>
      <c r="E230" s="60"/>
      <c r="F230" s="60"/>
    </row>
    <row r="231" spans="1:6" s="57" customFormat="1" ht="12.75">
      <c r="A231" s="60"/>
      <c r="B231" s="60"/>
      <c r="C231" s="60"/>
      <c r="D231" s="60"/>
      <c r="E231" s="60"/>
      <c r="F231" s="60"/>
    </row>
    <row r="232" spans="1:6" s="57" customFormat="1" ht="12.75">
      <c r="A232" s="60"/>
      <c r="B232" s="60"/>
      <c r="C232" s="60"/>
      <c r="D232" s="60"/>
      <c r="E232" s="60"/>
      <c r="F232" s="60"/>
    </row>
    <row r="233" spans="1:6" s="57" customFormat="1" ht="12.75">
      <c r="A233" s="60"/>
      <c r="B233" s="60"/>
      <c r="C233" s="60"/>
      <c r="D233" s="60"/>
      <c r="E233" s="60"/>
      <c r="F233" s="60"/>
    </row>
    <row r="234" spans="1:6" s="57" customFormat="1" ht="12.75">
      <c r="A234" s="60"/>
      <c r="B234" s="60"/>
      <c r="C234" s="60"/>
      <c r="D234" s="60"/>
      <c r="E234" s="60"/>
      <c r="F234" s="60"/>
    </row>
    <row r="235" spans="1:6" s="57" customFormat="1" ht="12.75">
      <c r="A235" s="60"/>
      <c r="B235" s="60"/>
      <c r="C235" s="60"/>
      <c r="D235" s="60"/>
      <c r="E235" s="60"/>
      <c r="F235" s="60"/>
    </row>
    <row r="236" spans="1:6" s="57" customFormat="1" ht="12.75">
      <c r="A236" s="60"/>
      <c r="B236" s="60"/>
      <c r="C236" s="60"/>
      <c r="D236" s="60"/>
      <c r="E236" s="60"/>
      <c r="F236" s="60"/>
    </row>
    <row r="237" spans="1:6" s="57" customFormat="1" ht="12.75">
      <c r="A237" s="60"/>
      <c r="B237" s="60"/>
      <c r="C237" s="60"/>
      <c r="D237" s="60"/>
      <c r="E237" s="60"/>
      <c r="F237" s="60"/>
    </row>
    <row r="238" spans="1:6" s="57" customFormat="1" ht="12.75">
      <c r="A238" s="60"/>
      <c r="B238" s="60"/>
      <c r="C238" s="60"/>
      <c r="D238" s="60"/>
      <c r="E238" s="60"/>
      <c r="F238" s="60"/>
    </row>
    <row r="239" spans="1:6" s="57" customFormat="1" ht="12.75">
      <c r="A239" s="60"/>
      <c r="B239" s="60"/>
      <c r="C239" s="60"/>
      <c r="D239" s="60"/>
      <c r="E239" s="60"/>
      <c r="F239" s="60"/>
    </row>
    <row r="240" spans="1:6" s="57" customFormat="1" ht="12.75">
      <c r="A240" s="60"/>
      <c r="B240" s="60"/>
      <c r="C240" s="60"/>
      <c r="D240" s="60"/>
      <c r="E240" s="60"/>
      <c r="F240" s="60"/>
    </row>
    <row r="241" spans="1:6" s="57" customFormat="1" ht="12.75">
      <c r="A241" s="60"/>
      <c r="B241" s="60"/>
      <c r="C241" s="60"/>
      <c r="D241" s="60"/>
      <c r="E241" s="60"/>
      <c r="F241" s="60"/>
    </row>
    <row r="242" spans="1:6" s="57" customFormat="1" ht="12.75">
      <c r="A242" s="60"/>
      <c r="B242" s="60"/>
      <c r="C242" s="60"/>
      <c r="D242" s="60"/>
      <c r="E242" s="60"/>
      <c r="F242" s="60"/>
    </row>
    <row r="243" spans="1:6" s="57" customFormat="1" ht="12.75">
      <c r="A243" s="60"/>
      <c r="B243" s="60"/>
      <c r="C243" s="60"/>
      <c r="D243" s="60"/>
      <c r="E243" s="60"/>
      <c r="F243" s="60"/>
    </row>
    <row r="244" spans="1:6" s="57" customFormat="1" ht="12.75">
      <c r="A244" s="60"/>
      <c r="B244" s="60"/>
      <c r="C244" s="60"/>
      <c r="D244" s="60"/>
      <c r="E244" s="60"/>
      <c r="F244" s="60"/>
    </row>
    <row r="245" spans="1:6" s="57" customFormat="1" ht="12.75">
      <c r="A245" s="60"/>
      <c r="B245" s="60"/>
      <c r="C245" s="60"/>
      <c r="D245" s="60"/>
      <c r="E245" s="60"/>
      <c r="F245" s="60"/>
    </row>
    <row r="246" spans="1:6" s="57" customFormat="1" ht="12.75">
      <c r="A246" s="60"/>
      <c r="B246" s="60"/>
      <c r="C246" s="60"/>
      <c r="D246" s="60"/>
      <c r="E246" s="60"/>
      <c r="F246" s="60"/>
    </row>
    <row r="247" spans="1:6" s="57" customFormat="1" ht="12.75">
      <c r="A247" s="60"/>
      <c r="B247" s="60"/>
      <c r="C247" s="60"/>
      <c r="D247" s="60"/>
      <c r="E247" s="60"/>
      <c r="F247" s="60"/>
    </row>
    <row r="248" spans="1:6" s="57" customFormat="1" ht="12.75">
      <c r="A248" s="60"/>
      <c r="B248" s="60"/>
      <c r="C248" s="60"/>
      <c r="D248" s="60"/>
      <c r="E248" s="60"/>
      <c r="F248" s="60"/>
    </row>
    <row r="249" spans="1:6" s="57" customFormat="1" ht="12.75">
      <c r="A249" s="60"/>
      <c r="B249" s="60"/>
      <c r="C249" s="60"/>
      <c r="D249" s="60"/>
      <c r="E249" s="60"/>
      <c r="F249" s="60"/>
    </row>
    <row r="250" spans="1:6" s="57" customFormat="1" ht="12.75">
      <c r="A250" s="60"/>
      <c r="B250" s="60"/>
      <c r="C250" s="60"/>
      <c r="D250" s="60"/>
      <c r="E250" s="60"/>
      <c r="F250" s="60"/>
    </row>
    <row r="251" spans="1:6" s="57" customFormat="1" ht="12.75">
      <c r="A251" s="60"/>
      <c r="B251" s="60"/>
      <c r="C251" s="60"/>
      <c r="D251" s="60"/>
      <c r="E251" s="60"/>
      <c r="F251" s="60"/>
    </row>
    <row r="252" spans="1:6" s="57" customFormat="1" ht="12.75">
      <c r="A252" s="60"/>
      <c r="B252" s="60"/>
      <c r="C252" s="60"/>
      <c r="D252" s="60"/>
      <c r="E252" s="60"/>
      <c r="F252" s="60"/>
    </row>
    <row r="253" spans="1:6" s="57" customFormat="1" ht="12.75">
      <c r="A253" s="60"/>
      <c r="B253" s="60"/>
      <c r="C253" s="60"/>
      <c r="D253" s="60"/>
      <c r="E253" s="60"/>
      <c r="F253" s="60"/>
    </row>
    <row r="254" spans="1:6" s="57" customFormat="1" ht="12.75">
      <c r="A254" s="60"/>
      <c r="B254" s="60"/>
      <c r="C254" s="60"/>
      <c r="D254" s="60"/>
      <c r="E254" s="60"/>
      <c r="F254" s="60"/>
    </row>
    <row r="255" spans="1:6" s="57" customFormat="1" ht="12.75">
      <c r="A255" s="60"/>
      <c r="B255" s="60"/>
      <c r="C255" s="60"/>
      <c r="D255" s="60"/>
      <c r="E255" s="60"/>
      <c r="F255" s="60"/>
    </row>
    <row r="256" spans="1:6" s="57" customFormat="1" ht="12.75">
      <c r="A256" s="60"/>
      <c r="B256" s="60"/>
      <c r="C256" s="60"/>
      <c r="D256" s="60"/>
      <c r="E256" s="60"/>
      <c r="F256" s="60"/>
    </row>
    <row r="257" spans="1:6" s="57" customFormat="1" ht="12.75">
      <c r="A257" s="60"/>
      <c r="B257" s="60"/>
      <c r="C257" s="60"/>
      <c r="D257" s="60"/>
      <c r="E257" s="60"/>
      <c r="F257" s="60"/>
    </row>
    <row r="258" spans="1:6" s="57" customFormat="1" ht="12.75">
      <c r="A258" s="60"/>
      <c r="B258" s="60"/>
      <c r="C258" s="60"/>
      <c r="D258" s="60"/>
      <c r="E258" s="60"/>
      <c r="F258" s="60"/>
    </row>
    <row r="259" spans="1:6" s="57" customFormat="1" ht="12.75">
      <c r="A259" s="60"/>
      <c r="B259" s="60"/>
      <c r="C259" s="60"/>
      <c r="D259" s="60"/>
      <c r="E259" s="60"/>
      <c r="F259" s="60"/>
    </row>
    <row r="260" spans="1:6" s="57" customFormat="1" ht="12.75">
      <c r="A260" s="60"/>
      <c r="B260" s="60"/>
      <c r="C260" s="60"/>
      <c r="D260" s="60"/>
      <c r="E260" s="60"/>
      <c r="F260" s="60"/>
    </row>
    <row r="261" spans="1:6" s="57" customFormat="1" ht="12.75">
      <c r="A261" s="60"/>
      <c r="B261" s="60"/>
      <c r="C261" s="60"/>
      <c r="D261" s="60"/>
      <c r="E261" s="60"/>
      <c r="F261" s="60"/>
    </row>
    <row r="262" spans="1:6" s="57" customFormat="1" ht="12.75">
      <c r="A262" s="60"/>
      <c r="B262" s="60"/>
      <c r="C262" s="60"/>
      <c r="D262" s="60"/>
      <c r="E262" s="60"/>
      <c r="F262" s="60"/>
    </row>
    <row r="263" spans="1:6" s="57" customFormat="1" ht="12.75">
      <c r="A263" s="60"/>
      <c r="B263" s="60"/>
      <c r="C263" s="60"/>
      <c r="D263" s="60"/>
      <c r="E263" s="60"/>
      <c r="F263" s="60"/>
    </row>
    <row r="264" spans="1:6" s="57" customFormat="1" ht="12.75">
      <c r="A264" s="60"/>
      <c r="B264" s="60"/>
      <c r="C264" s="60"/>
      <c r="D264" s="60"/>
      <c r="E264" s="60"/>
      <c r="F264" s="60"/>
    </row>
    <row r="265" spans="1:6" s="57" customFormat="1" ht="12.75">
      <c r="A265" s="60"/>
      <c r="B265" s="60"/>
      <c r="C265" s="60"/>
      <c r="D265" s="60"/>
      <c r="E265" s="60"/>
      <c r="F265" s="60"/>
    </row>
    <row r="266" spans="1:6" s="57" customFormat="1" ht="12.75">
      <c r="A266" s="60"/>
      <c r="B266" s="60"/>
      <c r="C266" s="60"/>
      <c r="D266" s="60"/>
      <c r="E266" s="60"/>
      <c r="F266" s="60"/>
    </row>
    <row r="267" spans="1:6" s="57" customFormat="1" ht="12.75">
      <c r="A267" s="60"/>
      <c r="B267" s="60"/>
      <c r="C267" s="60"/>
      <c r="D267" s="60"/>
      <c r="E267" s="60"/>
      <c r="F267" s="60"/>
    </row>
    <row r="268" spans="1:6" s="57" customFormat="1" ht="12.75">
      <c r="A268" s="60"/>
      <c r="B268" s="60"/>
      <c r="C268" s="60"/>
      <c r="D268" s="60"/>
      <c r="E268" s="60"/>
      <c r="F268" s="60"/>
    </row>
    <row r="269" spans="1:6" s="57" customFormat="1" ht="12.75">
      <c r="A269" s="60"/>
      <c r="B269" s="60"/>
      <c r="C269" s="60"/>
      <c r="D269" s="60"/>
      <c r="E269" s="60"/>
      <c r="F269" s="60"/>
    </row>
    <row r="270" spans="1:6" s="57" customFormat="1" ht="12.75">
      <c r="A270" s="60"/>
      <c r="B270" s="60"/>
      <c r="C270" s="60"/>
      <c r="D270" s="60"/>
      <c r="E270" s="60"/>
      <c r="F270" s="60"/>
    </row>
    <row r="271" spans="1:6" s="57" customFormat="1" ht="12.75">
      <c r="A271" s="60"/>
      <c r="B271" s="60"/>
      <c r="C271" s="60"/>
      <c r="D271" s="60"/>
      <c r="E271" s="60"/>
      <c r="F271" s="60"/>
    </row>
    <row r="272" spans="1:6" s="57" customFormat="1" ht="12.75">
      <c r="A272" s="60"/>
      <c r="B272" s="60"/>
      <c r="C272" s="60"/>
      <c r="D272" s="60"/>
      <c r="E272" s="60"/>
      <c r="F272" s="60"/>
    </row>
    <row r="273" spans="1:6" s="57" customFormat="1" ht="12.75">
      <c r="A273" s="60"/>
      <c r="B273" s="60"/>
      <c r="C273" s="60"/>
      <c r="D273" s="60"/>
      <c r="E273" s="60"/>
      <c r="F273" s="60"/>
    </row>
    <row r="274" spans="1:6" s="57" customFormat="1" ht="12.75">
      <c r="A274" s="60"/>
      <c r="B274" s="60"/>
      <c r="C274" s="60"/>
      <c r="D274" s="60"/>
      <c r="E274" s="60"/>
      <c r="F274" s="60"/>
    </row>
    <row r="275" spans="1:6" s="57" customFormat="1" ht="12.75">
      <c r="A275" s="60"/>
      <c r="B275" s="60"/>
      <c r="C275" s="60"/>
      <c r="D275" s="60"/>
      <c r="E275" s="60"/>
      <c r="F275" s="60"/>
    </row>
    <row r="276" spans="1:6" s="57" customFormat="1" ht="12.75">
      <c r="A276" s="60"/>
      <c r="B276" s="60"/>
      <c r="C276" s="60"/>
      <c r="D276" s="60"/>
      <c r="E276" s="60"/>
      <c r="F276" s="60"/>
    </row>
    <row r="277" spans="1:6" s="57" customFormat="1" ht="12.75">
      <c r="A277" s="60"/>
      <c r="B277" s="60"/>
      <c r="C277" s="60"/>
      <c r="D277" s="60"/>
      <c r="E277" s="60"/>
      <c r="F277" s="60"/>
    </row>
    <row r="278" spans="1:6" s="57" customFormat="1" ht="12.75">
      <c r="A278" s="60"/>
      <c r="B278" s="60"/>
      <c r="C278" s="60"/>
      <c r="D278" s="60"/>
      <c r="E278" s="60"/>
      <c r="F278" s="60"/>
    </row>
    <row r="279" spans="1:6" s="57" customFormat="1" ht="12.75">
      <c r="A279" s="60"/>
      <c r="B279" s="60"/>
      <c r="C279" s="60"/>
      <c r="D279" s="60"/>
      <c r="E279" s="60"/>
      <c r="F279" s="60"/>
    </row>
    <row r="280" spans="1:6" s="57" customFormat="1" ht="12.75">
      <c r="A280" s="60"/>
      <c r="B280" s="60"/>
      <c r="C280" s="60"/>
      <c r="D280" s="60"/>
      <c r="E280" s="60"/>
      <c r="F280" s="60"/>
    </row>
    <row r="281" spans="1:6" s="57" customFormat="1" ht="12.75">
      <c r="A281" s="60"/>
      <c r="B281" s="60"/>
      <c r="C281" s="60"/>
      <c r="D281" s="60"/>
      <c r="E281" s="60"/>
      <c r="F281" s="60"/>
    </row>
    <row r="282" spans="1:6" s="57" customFormat="1" ht="12.75">
      <c r="A282" s="60"/>
      <c r="B282" s="60"/>
      <c r="C282" s="60"/>
      <c r="D282" s="60"/>
      <c r="E282" s="60"/>
      <c r="F282" s="60"/>
    </row>
    <row r="283" spans="1:6" s="57" customFormat="1" ht="12.75">
      <c r="A283" s="60"/>
      <c r="B283" s="60"/>
      <c r="C283" s="60"/>
      <c r="D283" s="60"/>
      <c r="E283" s="60"/>
      <c r="F283" s="60"/>
    </row>
    <row r="284" spans="1:6" s="57" customFormat="1" ht="12.75">
      <c r="A284" s="60"/>
      <c r="B284" s="60"/>
      <c r="C284" s="60"/>
      <c r="D284" s="60"/>
      <c r="E284" s="60"/>
      <c r="F284" s="60"/>
    </row>
    <row r="285" spans="1:6" s="57" customFormat="1" ht="12.75">
      <c r="A285" s="60"/>
      <c r="B285" s="60"/>
      <c r="C285" s="60"/>
      <c r="D285" s="60"/>
      <c r="E285" s="60"/>
      <c r="F285" s="60"/>
    </row>
    <row r="286" spans="1:6" s="57" customFormat="1" ht="12.75">
      <c r="A286" s="60"/>
      <c r="B286" s="60"/>
      <c r="C286" s="60"/>
      <c r="D286" s="60"/>
      <c r="E286" s="60"/>
      <c r="F286" s="60"/>
    </row>
    <row r="287" spans="1:6" s="57" customFormat="1" ht="12.75">
      <c r="A287" s="60"/>
      <c r="B287" s="60"/>
      <c r="C287" s="60"/>
      <c r="D287" s="60"/>
      <c r="E287" s="60"/>
      <c r="F287" s="60"/>
    </row>
    <row r="288" spans="1:6" s="57" customFormat="1" ht="12.75">
      <c r="A288" s="60"/>
      <c r="B288" s="60"/>
      <c r="C288" s="60"/>
      <c r="D288" s="60"/>
      <c r="E288" s="60"/>
      <c r="F288" s="60"/>
    </row>
    <row r="289" spans="1:6" s="57" customFormat="1" ht="12.75">
      <c r="A289" s="60"/>
      <c r="B289" s="60"/>
      <c r="C289" s="60"/>
      <c r="D289" s="60"/>
      <c r="E289" s="60"/>
      <c r="F289" s="60"/>
    </row>
    <row r="290" spans="1:6" s="57" customFormat="1" ht="12.75">
      <c r="A290" s="60"/>
      <c r="B290" s="60"/>
      <c r="C290" s="60"/>
      <c r="D290" s="60"/>
      <c r="E290" s="60"/>
      <c r="F290" s="60"/>
    </row>
    <row r="291" spans="1:6" s="57" customFormat="1" ht="12.75">
      <c r="A291" s="60"/>
      <c r="B291" s="60"/>
      <c r="C291" s="60"/>
      <c r="D291" s="60"/>
      <c r="E291" s="60"/>
      <c r="F291" s="60"/>
    </row>
    <row r="292" spans="1:6" s="57" customFormat="1" ht="12.75">
      <c r="A292" s="60"/>
      <c r="B292" s="60"/>
      <c r="C292" s="60"/>
      <c r="D292" s="60"/>
      <c r="E292" s="60"/>
      <c r="F292" s="60"/>
    </row>
    <row r="293" spans="1:6" s="57" customFormat="1" ht="12.75">
      <c r="A293" s="60"/>
      <c r="B293" s="60"/>
      <c r="C293" s="60"/>
      <c r="D293" s="60"/>
      <c r="E293" s="60"/>
      <c r="F293" s="60"/>
    </row>
    <row r="294" spans="1:6" s="57" customFormat="1" ht="12.75">
      <c r="A294" s="60"/>
      <c r="B294" s="60"/>
      <c r="C294" s="60"/>
      <c r="D294" s="60"/>
      <c r="E294" s="60"/>
      <c r="F294" s="60"/>
    </row>
    <row r="295" spans="1:6" s="57" customFormat="1" ht="12.75">
      <c r="A295" s="60"/>
      <c r="B295" s="60"/>
      <c r="C295" s="60"/>
      <c r="D295" s="60"/>
      <c r="E295" s="60"/>
      <c r="F295" s="60"/>
    </row>
    <row r="296" spans="1:6" s="57" customFormat="1" ht="12.75">
      <c r="A296" s="60"/>
      <c r="B296" s="60"/>
      <c r="C296" s="60"/>
      <c r="D296" s="60"/>
      <c r="E296" s="60"/>
      <c r="F296" s="60"/>
    </row>
    <row r="297" spans="1:6" s="57" customFormat="1" ht="12.75">
      <c r="A297" s="60"/>
      <c r="B297" s="60"/>
      <c r="C297" s="60"/>
      <c r="D297" s="60"/>
      <c r="E297" s="60"/>
      <c r="F297" s="60"/>
    </row>
    <row r="298" spans="1:6" s="57" customFormat="1" ht="12.75">
      <c r="A298" s="60"/>
      <c r="B298" s="60"/>
      <c r="C298" s="60"/>
      <c r="D298" s="60"/>
      <c r="E298" s="60"/>
      <c r="F298" s="60"/>
    </row>
    <row r="299" spans="1:6" s="57" customFormat="1" ht="12.75">
      <c r="A299" s="60"/>
      <c r="B299" s="60"/>
      <c r="C299" s="60"/>
      <c r="D299" s="60"/>
      <c r="E299" s="60"/>
      <c r="F299" s="60"/>
    </row>
    <row r="300" spans="1:6" s="57" customFormat="1" ht="12.75">
      <c r="A300" s="60"/>
      <c r="B300" s="60"/>
      <c r="C300" s="60"/>
      <c r="D300" s="60"/>
      <c r="E300" s="60"/>
      <c r="F300" s="60"/>
    </row>
    <row r="301" spans="1:6" s="57" customFormat="1" ht="12.75">
      <c r="A301" s="60"/>
      <c r="B301" s="60"/>
      <c r="C301" s="60"/>
      <c r="D301" s="60"/>
      <c r="E301" s="60"/>
      <c r="F301" s="60"/>
    </row>
    <row r="302" spans="1:6" s="57" customFormat="1" ht="12.75">
      <c r="A302" s="60"/>
      <c r="B302" s="60"/>
      <c r="C302" s="60"/>
      <c r="D302" s="60"/>
      <c r="E302" s="60"/>
      <c r="F302" s="60"/>
    </row>
    <row r="303" spans="1:6" s="57" customFormat="1" ht="12.75">
      <c r="A303" s="60"/>
      <c r="B303" s="60"/>
      <c r="C303" s="60"/>
      <c r="D303" s="60"/>
      <c r="E303" s="60"/>
      <c r="F303" s="60"/>
    </row>
    <row r="304" spans="1:6" s="57" customFormat="1" ht="12.75">
      <c r="A304" s="60"/>
      <c r="B304" s="60"/>
      <c r="C304" s="60"/>
      <c r="D304" s="60"/>
      <c r="E304" s="60"/>
      <c r="F304" s="60"/>
    </row>
    <row r="305" spans="1:6" s="57" customFormat="1" ht="12.75">
      <c r="A305" s="60"/>
      <c r="B305" s="60"/>
      <c r="C305" s="60"/>
      <c r="D305" s="60"/>
      <c r="E305" s="60"/>
      <c r="F305" s="60"/>
    </row>
    <row r="306" spans="1:6" s="57" customFormat="1" ht="12.75">
      <c r="A306" s="60"/>
      <c r="B306" s="60"/>
      <c r="C306" s="60"/>
      <c r="D306" s="60"/>
      <c r="E306" s="60"/>
      <c r="F306" s="60"/>
    </row>
    <row r="307" spans="1:6" s="57" customFormat="1" ht="12.75">
      <c r="A307" s="60"/>
      <c r="B307" s="60"/>
      <c r="C307" s="60"/>
      <c r="D307" s="60"/>
      <c r="E307" s="60"/>
      <c r="F307" s="60"/>
    </row>
    <row r="308" spans="1:6" s="57" customFormat="1" ht="12.75">
      <c r="A308" s="60"/>
      <c r="B308" s="60"/>
      <c r="C308" s="60"/>
      <c r="D308" s="60"/>
      <c r="E308" s="60"/>
      <c r="F308" s="60"/>
    </row>
    <row r="309" spans="1:6" s="57" customFormat="1" ht="12.75">
      <c r="A309" s="60"/>
      <c r="B309" s="60"/>
      <c r="C309" s="60"/>
      <c r="D309" s="60"/>
      <c r="E309" s="60"/>
      <c r="F309" s="60"/>
    </row>
    <row r="310" spans="1:6" s="57" customFormat="1" ht="12.75">
      <c r="A310" s="60"/>
      <c r="B310" s="60"/>
      <c r="C310" s="60"/>
      <c r="D310" s="60"/>
      <c r="E310" s="60"/>
      <c r="F310" s="60"/>
    </row>
    <row r="311" spans="1:6" s="57" customFormat="1" ht="12.75">
      <c r="A311" s="60"/>
      <c r="B311" s="60"/>
      <c r="C311" s="60"/>
      <c r="D311" s="60"/>
      <c r="E311" s="60"/>
      <c r="F311" s="60"/>
    </row>
    <row r="312" spans="1:6" s="57" customFormat="1" ht="12.75">
      <c r="A312" s="60"/>
      <c r="B312" s="60"/>
      <c r="C312" s="60"/>
      <c r="D312" s="60"/>
      <c r="E312" s="60"/>
      <c r="F312" s="60"/>
    </row>
    <row r="313" spans="1:6" s="57" customFormat="1" ht="12.75">
      <c r="A313" s="60"/>
      <c r="B313" s="60"/>
      <c r="C313" s="60"/>
      <c r="D313" s="60"/>
      <c r="E313" s="60"/>
      <c r="F313" s="60"/>
    </row>
    <row r="314" spans="1:6" s="57" customFormat="1" ht="12.75">
      <c r="A314" s="60"/>
      <c r="B314" s="60"/>
      <c r="C314" s="60"/>
      <c r="D314" s="60"/>
      <c r="E314" s="60"/>
      <c r="F314" s="60"/>
    </row>
    <row r="315" spans="1:6" s="57" customFormat="1" ht="12.75">
      <c r="A315" s="60"/>
      <c r="B315" s="60"/>
      <c r="C315" s="60"/>
      <c r="D315" s="60"/>
      <c r="E315" s="60"/>
      <c r="F315" s="60"/>
    </row>
    <row r="316" spans="1:6" s="57" customFormat="1" ht="12.75">
      <c r="A316" s="60"/>
      <c r="B316" s="60"/>
      <c r="C316" s="60"/>
      <c r="D316" s="60"/>
      <c r="E316" s="60"/>
      <c r="F316" s="60"/>
    </row>
    <row r="317" spans="1:6" s="57" customFormat="1" ht="12.75">
      <c r="A317" s="60"/>
      <c r="B317" s="60"/>
      <c r="C317" s="60"/>
      <c r="D317" s="60"/>
      <c r="E317" s="60"/>
      <c r="F317" s="60"/>
    </row>
    <row r="318" spans="1:6" s="57" customFormat="1" ht="12.75">
      <c r="A318" s="60"/>
      <c r="B318" s="60"/>
      <c r="C318" s="60"/>
      <c r="D318" s="60"/>
      <c r="E318" s="60"/>
      <c r="F318" s="60"/>
    </row>
    <row r="319" spans="1:6" s="57" customFormat="1" ht="12.75">
      <c r="A319" s="60"/>
      <c r="B319" s="60"/>
      <c r="C319" s="60"/>
      <c r="D319" s="60"/>
      <c r="E319" s="60"/>
      <c r="F319" s="60"/>
    </row>
    <row r="320" spans="1:6" s="57" customFormat="1" ht="12.75">
      <c r="A320" s="60"/>
      <c r="B320" s="60"/>
      <c r="C320" s="60"/>
      <c r="D320" s="60"/>
      <c r="E320" s="60"/>
      <c r="F320" s="60"/>
    </row>
    <row r="321" spans="1:6" s="57" customFormat="1" ht="12.75">
      <c r="A321" s="60"/>
      <c r="B321" s="60"/>
      <c r="C321" s="60"/>
      <c r="D321" s="60"/>
      <c r="E321" s="60"/>
      <c r="F321" s="60"/>
    </row>
    <row r="322" spans="1:6" s="57" customFormat="1" ht="12.75">
      <c r="A322" s="60"/>
      <c r="B322" s="60"/>
      <c r="C322" s="60"/>
      <c r="D322" s="60"/>
      <c r="E322" s="60"/>
      <c r="F322" s="60"/>
    </row>
    <row r="323" spans="1:6" s="57" customFormat="1" ht="12.75">
      <c r="A323" s="60"/>
      <c r="B323" s="60"/>
      <c r="C323" s="60"/>
      <c r="D323" s="60"/>
      <c r="E323" s="60"/>
      <c r="F323" s="60"/>
    </row>
    <row r="324" spans="1:6" s="57" customFormat="1" ht="12.75">
      <c r="A324" s="60"/>
      <c r="B324" s="60"/>
      <c r="C324" s="60"/>
      <c r="D324" s="60"/>
      <c r="E324" s="60"/>
      <c r="F324" s="60"/>
    </row>
    <row r="325" spans="1:6" s="57" customFormat="1" ht="12.75">
      <c r="A325" s="60"/>
      <c r="B325" s="60"/>
      <c r="C325" s="60"/>
      <c r="D325" s="60"/>
      <c r="E325" s="60"/>
      <c r="F325" s="60"/>
    </row>
    <row r="326" spans="1:6" s="57" customFormat="1" ht="12.75">
      <c r="A326" s="60"/>
      <c r="B326" s="60"/>
      <c r="C326" s="60"/>
      <c r="D326" s="60"/>
      <c r="E326" s="60"/>
      <c r="F326" s="60"/>
    </row>
    <row r="327" spans="1:6" s="57" customFormat="1" ht="12.75">
      <c r="A327" s="60"/>
      <c r="B327" s="60"/>
      <c r="C327" s="60"/>
      <c r="D327" s="60"/>
      <c r="E327" s="60"/>
      <c r="F327" s="60"/>
    </row>
    <row r="328" spans="1:6" s="57" customFormat="1" ht="12.75">
      <c r="A328" s="60"/>
      <c r="B328" s="60"/>
      <c r="C328" s="60"/>
      <c r="D328" s="60"/>
      <c r="E328" s="60"/>
      <c r="F328" s="60"/>
    </row>
    <row r="329" spans="1:6" s="57" customFormat="1" ht="12.75">
      <c r="A329" s="60"/>
      <c r="B329" s="60"/>
      <c r="C329" s="60"/>
      <c r="D329" s="60"/>
      <c r="E329" s="60"/>
      <c r="F329" s="60"/>
    </row>
    <row r="330" spans="1:6" s="57" customFormat="1" ht="12.75">
      <c r="A330" s="60"/>
      <c r="B330" s="60"/>
      <c r="C330" s="60"/>
      <c r="D330" s="60"/>
      <c r="E330" s="60"/>
      <c r="F330" s="60"/>
    </row>
    <row r="331" spans="1:6" s="57" customFormat="1" ht="12.75">
      <c r="A331" s="60"/>
      <c r="B331" s="60"/>
      <c r="C331" s="60"/>
      <c r="D331" s="60"/>
      <c r="E331" s="60"/>
      <c r="F331" s="60"/>
    </row>
    <row r="332" spans="1:6" s="57" customFormat="1" ht="12.75">
      <c r="A332" s="60"/>
      <c r="B332" s="60"/>
      <c r="C332" s="60"/>
      <c r="D332" s="60"/>
      <c r="E332" s="60"/>
      <c r="F332" s="60"/>
    </row>
    <row r="333" spans="1:6" s="57" customFormat="1" ht="12.75">
      <c r="A333" s="60"/>
      <c r="B333" s="60"/>
      <c r="C333" s="60"/>
      <c r="D333" s="60"/>
      <c r="E333" s="60"/>
      <c r="F333" s="60"/>
    </row>
    <row r="334" spans="1:6" s="57" customFormat="1" ht="12.75">
      <c r="A334" s="60"/>
      <c r="B334" s="60"/>
      <c r="C334" s="60"/>
      <c r="D334" s="60"/>
      <c r="E334" s="60"/>
      <c r="F334" s="60"/>
    </row>
    <row r="335" spans="1:6" s="57" customFormat="1" ht="12.75">
      <c r="A335" s="60"/>
      <c r="B335" s="60"/>
      <c r="C335" s="60"/>
      <c r="D335" s="60"/>
      <c r="E335" s="60"/>
      <c r="F335" s="60"/>
    </row>
    <row r="336" spans="1:6" s="57" customFormat="1" ht="12.75">
      <c r="A336" s="60"/>
      <c r="B336" s="60"/>
      <c r="C336" s="60"/>
      <c r="D336" s="60"/>
      <c r="E336" s="60"/>
      <c r="F336" s="60"/>
    </row>
    <row r="337" spans="1:6" s="57" customFormat="1" ht="12.75">
      <c r="A337" s="60"/>
      <c r="B337" s="60"/>
      <c r="C337" s="60"/>
      <c r="D337" s="60"/>
      <c r="E337" s="60"/>
      <c r="F337" s="60"/>
    </row>
    <row r="338" spans="1:6" s="57" customFormat="1" ht="12.75">
      <c r="A338" s="60"/>
      <c r="B338" s="60"/>
      <c r="C338" s="60"/>
      <c r="D338" s="60"/>
      <c r="E338" s="60"/>
      <c r="F338" s="60"/>
    </row>
    <row r="339" spans="1:6" s="57" customFormat="1" ht="12.75">
      <c r="A339" s="60"/>
      <c r="B339" s="60"/>
      <c r="C339" s="60"/>
      <c r="D339" s="60"/>
      <c r="E339" s="60"/>
      <c r="F339" s="60"/>
    </row>
    <row r="340" spans="1:6" s="57" customFormat="1" ht="12.75">
      <c r="A340" s="60"/>
      <c r="B340" s="60"/>
      <c r="C340" s="60"/>
      <c r="D340" s="60"/>
      <c r="E340" s="60"/>
      <c r="F340" s="60"/>
    </row>
    <row r="341" spans="1:6" s="57" customFormat="1" ht="12.75">
      <c r="A341" s="60"/>
      <c r="B341" s="60"/>
      <c r="C341" s="60"/>
      <c r="D341" s="60"/>
      <c r="E341" s="60"/>
      <c r="F341" s="60"/>
    </row>
    <row r="342" spans="1:6" s="57" customFormat="1" ht="12.75">
      <c r="A342" s="60"/>
      <c r="B342" s="60"/>
      <c r="C342" s="60"/>
      <c r="D342" s="60"/>
      <c r="E342" s="60"/>
      <c r="F342" s="60"/>
    </row>
    <row r="343" spans="1:6" s="57" customFormat="1" ht="12.75">
      <c r="A343" s="60"/>
      <c r="B343" s="60"/>
      <c r="C343" s="60"/>
      <c r="D343" s="60"/>
      <c r="E343" s="60"/>
      <c r="F343" s="60"/>
    </row>
    <row r="344" spans="1:6" s="57" customFormat="1" ht="12.75">
      <c r="A344" s="60"/>
      <c r="B344" s="60"/>
      <c r="C344" s="60"/>
      <c r="D344" s="60"/>
      <c r="E344" s="60"/>
      <c r="F344" s="60"/>
    </row>
    <row r="345" spans="1:6" s="57" customFormat="1" ht="12.75">
      <c r="A345" s="60"/>
      <c r="B345" s="60"/>
      <c r="C345" s="60"/>
      <c r="D345" s="60"/>
      <c r="E345" s="60"/>
      <c r="F345" s="60"/>
    </row>
    <row r="346" spans="1:6" s="57" customFormat="1" ht="12.75">
      <c r="A346" s="60"/>
      <c r="B346" s="60"/>
      <c r="C346" s="60"/>
      <c r="D346" s="60"/>
      <c r="E346" s="60"/>
      <c r="F346" s="60"/>
    </row>
    <row r="347" spans="1:6" s="57" customFormat="1" ht="12.75">
      <c r="A347" s="60"/>
      <c r="B347" s="60"/>
      <c r="C347" s="60"/>
      <c r="D347" s="60"/>
      <c r="E347" s="60"/>
      <c r="F347" s="60"/>
    </row>
    <row r="348" spans="1:6" s="57" customFormat="1" ht="12.75">
      <c r="A348" s="60"/>
      <c r="B348" s="60"/>
      <c r="C348" s="60"/>
      <c r="D348" s="60"/>
      <c r="E348" s="60"/>
      <c r="F348" s="60"/>
    </row>
    <row r="349" spans="1:6" s="57" customFormat="1" ht="12.75">
      <c r="A349" s="60"/>
      <c r="B349" s="60"/>
      <c r="C349" s="60"/>
      <c r="D349" s="60"/>
      <c r="E349" s="60"/>
      <c r="F349" s="60"/>
    </row>
    <row r="350" spans="1:6" s="57" customFormat="1" ht="12.75">
      <c r="A350" s="60"/>
      <c r="B350" s="60"/>
      <c r="C350" s="60"/>
      <c r="D350" s="60"/>
      <c r="E350" s="60"/>
      <c r="F350" s="60"/>
    </row>
    <row r="351" spans="1:6" s="57" customFormat="1" ht="12.75">
      <c r="A351" s="60"/>
      <c r="B351" s="60"/>
      <c r="C351" s="60"/>
      <c r="D351" s="60"/>
      <c r="E351" s="60"/>
      <c r="F351" s="60"/>
    </row>
    <row r="352" spans="1:6" s="57" customFormat="1" ht="12.75">
      <c r="A352" s="60"/>
      <c r="B352" s="60"/>
      <c r="C352" s="60"/>
      <c r="D352" s="60"/>
      <c r="E352" s="60"/>
      <c r="F352" s="60"/>
    </row>
    <row r="353" spans="1:6" s="57" customFormat="1" ht="12.75">
      <c r="A353" s="60"/>
      <c r="B353" s="60"/>
      <c r="C353" s="60"/>
      <c r="D353" s="60"/>
      <c r="E353" s="60"/>
      <c r="F353" s="60"/>
    </row>
    <row r="354" spans="1:6" s="57" customFormat="1" ht="12.75">
      <c r="A354" s="60"/>
      <c r="B354" s="60"/>
      <c r="C354" s="60"/>
      <c r="D354" s="60"/>
      <c r="E354" s="60"/>
      <c r="F354" s="60"/>
    </row>
    <row r="355" spans="1:6" s="57" customFormat="1" ht="12.75">
      <c r="A355" s="60"/>
      <c r="B355" s="60"/>
      <c r="C355" s="60"/>
      <c r="D355" s="60"/>
      <c r="E355" s="60"/>
      <c r="F355" s="60"/>
    </row>
    <row r="356" spans="1:6" s="57" customFormat="1" ht="12.75">
      <c r="A356" s="60"/>
      <c r="B356" s="60"/>
      <c r="C356" s="60"/>
      <c r="D356" s="60"/>
      <c r="E356" s="60"/>
      <c r="F356" s="60"/>
    </row>
    <row r="357" spans="1:6" s="57" customFormat="1" ht="12.75">
      <c r="A357" s="60"/>
      <c r="B357" s="60"/>
      <c r="C357" s="60"/>
      <c r="D357" s="60"/>
      <c r="E357" s="60"/>
      <c r="F357" s="60"/>
    </row>
    <row r="358" spans="1:6" s="57" customFormat="1" ht="12.75">
      <c r="A358" s="60"/>
      <c r="B358" s="60"/>
      <c r="C358" s="60"/>
      <c r="D358" s="60"/>
      <c r="E358" s="60"/>
      <c r="F358" s="60"/>
    </row>
    <row r="359" spans="1:6" s="57" customFormat="1" ht="12.75">
      <c r="A359" s="60"/>
      <c r="B359" s="60"/>
      <c r="C359" s="60"/>
      <c r="D359" s="60"/>
      <c r="E359" s="60"/>
      <c r="F359" s="60"/>
    </row>
    <row r="360" spans="1:6" s="57" customFormat="1" ht="12.75">
      <c r="A360" s="60"/>
      <c r="B360" s="60"/>
      <c r="C360" s="60"/>
      <c r="D360" s="60"/>
      <c r="E360" s="60"/>
      <c r="F360" s="60"/>
    </row>
    <row r="361" spans="1:6" s="57" customFormat="1" ht="12.75">
      <c r="A361" s="60"/>
      <c r="B361" s="60"/>
      <c r="C361" s="60"/>
      <c r="D361" s="60"/>
      <c r="E361" s="60"/>
      <c r="F361" s="60"/>
    </row>
    <row r="362" spans="1:6" s="57" customFormat="1" ht="12.75">
      <c r="A362" s="60"/>
      <c r="B362" s="60"/>
      <c r="C362" s="60"/>
      <c r="D362" s="60"/>
      <c r="E362" s="60"/>
      <c r="F362" s="60"/>
    </row>
    <row r="363" spans="1:6" s="57" customFormat="1" ht="12.75">
      <c r="A363" s="60"/>
      <c r="B363" s="60"/>
      <c r="C363" s="60"/>
      <c r="D363" s="60"/>
      <c r="E363" s="60"/>
      <c r="F363" s="60"/>
    </row>
    <row r="364" spans="1:6" s="57" customFormat="1" ht="12.75">
      <c r="A364" s="60"/>
      <c r="B364" s="60"/>
      <c r="C364" s="60"/>
      <c r="D364" s="60"/>
      <c r="E364" s="60"/>
      <c r="F364" s="60"/>
    </row>
    <row r="365" spans="1:6" s="57" customFormat="1" ht="12.75">
      <c r="A365" s="60"/>
      <c r="B365" s="60"/>
      <c r="C365" s="60"/>
      <c r="D365" s="60"/>
      <c r="E365" s="60"/>
      <c r="F365" s="60"/>
    </row>
    <row r="366" spans="1:6" s="57" customFormat="1" ht="12.75">
      <c r="A366" s="60"/>
      <c r="B366" s="60"/>
      <c r="C366" s="60"/>
      <c r="D366" s="60"/>
      <c r="E366" s="60"/>
      <c r="F366" s="60"/>
    </row>
    <row r="367" spans="1:6" s="57" customFormat="1" ht="12.75">
      <c r="A367" s="60"/>
      <c r="B367" s="60"/>
      <c r="C367" s="60"/>
      <c r="D367" s="60"/>
      <c r="E367" s="60"/>
      <c r="F367" s="60"/>
    </row>
    <row r="368" spans="1:6" s="57" customFormat="1" ht="12.75">
      <c r="A368" s="60"/>
      <c r="B368" s="60"/>
      <c r="C368" s="60"/>
      <c r="D368" s="60"/>
      <c r="E368" s="60"/>
      <c r="F368" s="60"/>
    </row>
    <row r="369" spans="1:6" s="57" customFormat="1" ht="12.75">
      <c r="A369" s="60"/>
      <c r="B369" s="60"/>
      <c r="C369" s="60"/>
      <c r="D369" s="60"/>
      <c r="E369" s="60"/>
      <c r="F369" s="60"/>
    </row>
    <row r="370" spans="1:6" s="57" customFormat="1" ht="12.75">
      <c r="A370" s="60"/>
      <c r="B370" s="60"/>
      <c r="C370" s="60"/>
      <c r="D370" s="60"/>
      <c r="E370" s="60"/>
      <c r="F370" s="60"/>
    </row>
    <row r="371" spans="1:6" s="57" customFormat="1" ht="12.75">
      <c r="A371" s="60"/>
      <c r="B371" s="60"/>
      <c r="C371" s="60"/>
      <c r="D371" s="60"/>
      <c r="E371" s="60"/>
      <c r="F371" s="60"/>
    </row>
    <row r="372" spans="1:6" s="57" customFormat="1" ht="12.75">
      <c r="A372" s="60"/>
      <c r="B372" s="60"/>
      <c r="C372" s="60"/>
      <c r="D372" s="60"/>
      <c r="E372" s="60"/>
      <c r="F372" s="60"/>
    </row>
    <row r="373" spans="1:6" s="57" customFormat="1" ht="12.75">
      <c r="A373" s="60"/>
      <c r="B373" s="60"/>
      <c r="C373" s="60"/>
      <c r="D373" s="60"/>
      <c r="E373" s="60"/>
      <c r="F373" s="60"/>
    </row>
    <row r="374" spans="1:6" s="57" customFormat="1" ht="12.75">
      <c r="A374" s="60"/>
      <c r="B374" s="60"/>
      <c r="C374" s="60"/>
      <c r="D374" s="60"/>
      <c r="E374" s="60"/>
      <c r="F374" s="60"/>
    </row>
    <row r="375" spans="1:6" s="57" customFormat="1" ht="12.75">
      <c r="A375" s="60"/>
      <c r="B375" s="60"/>
      <c r="C375" s="60"/>
      <c r="D375" s="60"/>
      <c r="E375" s="60"/>
      <c r="F375" s="60"/>
    </row>
    <row r="376" spans="1:6" s="57" customFormat="1" ht="12.75">
      <c r="A376" s="60"/>
      <c r="B376" s="60"/>
      <c r="C376" s="60"/>
      <c r="D376" s="60"/>
      <c r="E376" s="60"/>
      <c r="F376" s="60"/>
    </row>
    <row r="377" spans="1:6" s="57" customFormat="1" ht="12.75">
      <c r="A377" s="60"/>
      <c r="B377" s="60"/>
      <c r="C377" s="60"/>
      <c r="D377" s="60"/>
      <c r="E377" s="60"/>
      <c r="F377" s="60"/>
    </row>
    <row r="378" spans="1:6" s="57" customFormat="1" ht="12.75">
      <c r="A378" s="60"/>
      <c r="B378" s="60"/>
      <c r="C378" s="60"/>
      <c r="D378" s="60"/>
      <c r="E378" s="60"/>
      <c r="F378" s="60"/>
    </row>
    <row r="379" spans="1:6" s="57" customFormat="1" ht="12.75">
      <c r="A379" s="60"/>
      <c r="B379" s="60"/>
      <c r="C379" s="60"/>
      <c r="D379" s="60"/>
      <c r="E379" s="60"/>
      <c r="F379" s="60"/>
    </row>
    <row r="380" spans="1:6" s="57" customFormat="1" ht="12.75">
      <c r="A380" s="60"/>
      <c r="B380" s="60"/>
      <c r="C380" s="60"/>
      <c r="D380" s="60"/>
      <c r="E380" s="60"/>
      <c r="F380" s="60"/>
    </row>
    <row r="381" spans="1:6" s="57" customFormat="1" ht="12.75">
      <c r="A381" s="60"/>
      <c r="B381" s="60"/>
      <c r="C381" s="60"/>
      <c r="D381" s="60"/>
      <c r="E381" s="60"/>
      <c r="F381" s="60"/>
    </row>
    <row r="382" spans="1:6" s="57" customFormat="1" ht="12.75">
      <c r="A382" s="60"/>
      <c r="B382" s="60"/>
      <c r="C382" s="60"/>
      <c r="D382" s="60"/>
      <c r="E382" s="60"/>
      <c r="F382" s="60"/>
    </row>
    <row r="383" spans="1:6" s="57" customFormat="1" ht="12.75">
      <c r="A383" s="60"/>
      <c r="B383" s="60"/>
      <c r="C383" s="60"/>
      <c r="D383" s="60"/>
      <c r="E383" s="60"/>
      <c r="F383" s="60"/>
    </row>
    <row r="384" spans="1:6" s="57" customFormat="1" ht="12.75">
      <c r="A384" s="60"/>
      <c r="B384" s="60"/>
      <c r="C384" s="60"/>
      <c r="D384" s="60"/>
      <c r="E384" s="60"/>
      <c r="F384" s="60"/>
    </row>
    <row r="385" spans="1:6" s="57" customFormat="1" ht="12.75">
      <c r="A385" s="60"/>
      <c r="B385" s="60"/>
      <c r="C385" s="60"/>
      <c r="D385" s="60"/>
      <c r="E385" s="60"/>
      <c r="F385" s="60"/>
    </row>
    <row r="386" spans="1:6" s="57" customFormat="1" ht="12.75">
      <c r="A386" s="60"/>
      <c r="B386" s="60"/>
      <c r="C386" s="60"/>
      <c r="D386" s="60"/>
      <c r="E386" s="60"/>
      <c r="F386" s="60"/>
    </row>
    <row r="387" spans="1:6" s="57" customFormat="1" ht="12.75">
      <c r="A387" s="60"/>
      <c r="B387" s="60"/>
      <c r="C387" s="60"/>
      <c r="D387" s="60"/>
      <c r="E387" s="60"/>
      <c r="F387" s="60"/>
    </row>
    <row r="388" spans="1:6" s="57" customFormat="1" ht="12.75">
      <c r="A388" s="60"/>
      <c r="B388" s="60"/>
      <c r="C388" s="60"/>
      <c r="D388" s="60"/>
      <c r="E388" s="60"/>
      <c r="F388" s="60"/>
    </row>
    <row r="389" spans="1:6" s="57" customFormat="1" ht="12.75">
      <c r="A389" s="60"/>
      <c r="B389" s="60"/>
      <c r="C389" s="60"/>
      <c r="D389" s="60"/>
      <c r="E389" s="60"/>
      <c r="F389" s="60"/>
    </row>
    <row r="390" spans="1:6" s="57" customFormat="1" ht="12.75">
      <c r="A390" s="60"/>
      <c r="B390" s="60"/>
      <c r="C390" s="60"/>
      <c r="D390" s="60"/>
      <c r="E390" s="60"/>
      <c r="F390" s="60"/>
    </row>
    <row r="391" spans="1:6" s="57" customFormat="1" ht="12.75">
      <c r="A391" s="60"/>
      <c r="B391" s="60"/>
      <c r="C391" s="60"/>
      <c r="D391" s="60"/>
      <c r="E391" s="60"/>
      <c r="F391" s="60"/>
    </row>
    <row r="392" spans="1:6" s="57" customFormat="1" ht="12.75">
      <c r="A392" s="60"/>
      <c r="B392" s="60"/>
      <c r="C392" s="60"/>
      <c r="D392" s="60"/>
      <c r="E392" s="60"/>
      <c r="F392" s="60"/>
    </row>
    <row r="393" spans="1:6" s="57" customFormat="1" ht="12.75">
      <c r="A393" s="60"/>
      <c r="B393" s="60"/>
      <c r="C393" s="60"/>
      <c r="D393" s="60"/>
      <c r="E393" s="60"/>
      <c r="F393" s="60"/>
    </row>
    <row r="394" spans="1:6" s="57" customFormat="1" ht="12.75">
      <c r="A394" s="60"/>
      <c r="B394" s="60"/>
      <c r="C394" s="60"/>
      <c r="D394" s="60"/>
      <c r="E394" s="60"/>
      <c r="F394" s="60"/>
    </row>
    <row r="395" spans="1:6" s="57" customFormat="1" ht="12.75">
      <c r="A395" s="60"/>
      <c r="B395" s="60"/>
      <c r="C395" s="60"/>
      <c r="D395" s="60"/>
      <c r="E395" s="60"/>
      <c r="F395" s="60"/>
    </row>
    <row r="396" spans="1:6" s="57" customFormat="1" ht="12.75">
      <c r="A396" s="60"/>
      <c r="B396" s="60"/>
      <c r="C396" s="60"/>
      <c r="D396" s="60"/>
      <c r="E396" s="60"/>
      <c r="F396" s="60"/>
    </row>
    <row r="397" spans="1:6" s="57" customFormat="1" ht="12.75">
      <c r="A397" s="60"/>
      <c r="B397" s="60"/>
      <c r="C397" s="60"/>
      <c r="D397" s="60"/>
      <c r="E397" s="60"/>
      <c r="F397" s="60"/>
    </row>
    <row r="398" spans="1:6" s="57" customFormat="1" ht="12.75">
      <c r="A398" s="60"/>
      <c r="B398" s="60"/>
      <c r="C398" s="60"/>
      <c r="D398" s="60"/>
      <c r="E398" s="60"/>
      <c r="F398" s="60"/>
    </row>
    <row r="399" spans="1:6" s="57" customFormat="1" ht="12.75">
      <c r="A399" s="60"/>
      <c r="B399" s="60"/>
      <c r="C399" s="60"/>
      <c r="D399" s="60"/>
      <c r="E399" s="60"/>
      <c r="F399" s="60"/>
    </row>
    <row r="400" spans="1:6" s="57" customFormat="1" ht="12.75">
      <c r="A400" s="60"/>
      <c r="B400" s="60"/>
      <c r="C400" s="60"/>
      <c r="D400" s="60"/>
      <c r="E400" s="60"/>
      <c r="F400" s="60"/>
    </row>
    <row r="401" spans="1:6" s="57" customFormat="1" ht="12.75">
      <c r="A401" s="60"/>
      <c r="B401" s="60"/>
      <c r="C401" s="60"/>
      <c r="D401" s="60"/>
      <c r="E401" s="60"/>
      <c r="F401" s="60"/>
    </row>
    <row r="402" spans="1:6" s="57" customFormat="1" ht="12.75">
      <c r="A402" s="60"/>
      <c r="B402" s="60"/>
      <c r="C402" s="60"/>
      <c r="D402" s="60"/>
      <c r="E402" s="60"/>
      <c r="F402" s="60"/>
    </row>
    <row r="403" spans="1:6" s="57" customFormat="1" ht="12.75">
      <c r="A403" s="60"/>
      <c r="B403" s="60"/>
      <c r="C403" s="60"/>
      <c r="D403" s="60"/>
      <c r="E403" s="60"/>
      <c r="F403" s="60"/>
    </row>
    <row r="404" spans="1:6" s="57" customFormat="1" ht="12.75">
      <c r="A404" s="60"/>
      <c r="B404" s="60"/>
      <c r="C404" s="60"/>
      <c r="D404" s="60"/>
      <c r="E404" s="60"/>
      <c r="F404" s="60"/>
    </row>
    <row r="405" spans="1:6" s="57" customFormat="1" ht="12.75">
      <c r="A405" s="60"/>
      <c r="B405" s="60"/>
      <c r="C405" s="60"/>
      <c r="D405" s="60"/>
      <c r="E405" s="60"/>
      <c r="F405" s="60"/>
    </row>
    <row r="406" spans="1:6" s="57" customFormat="1" ht="12.75">
      <c r="A406" s="60"/>
      <c r="B406" s="60"/>
      <c r="C406" s="60"/>
      <c r="D406" s="60"/>
      <c r="E406" s="60"/>
      <c r="F406" s="60"/>
    </row>
    <row r="407" spans="1:6" s="57" customFormat="1" ht="12.75">
      <c r="A407" s="60"/>
      <c r="B407" s="60"/>
      <c r="C407" s="60"/>
      <c r="D407" s="60"/>
      <c r="E407" s="60"/>
      <c r="F407" s="60"/>
    </row>
    <row r="408" spans="1:6" s="57" customFormat="1" ht="12.75">
      <c r="A408" s="60"/>
      <c r="B408" s="60"/>
      <c r="C408" s="60"/>
      <c r="D408" s="60"/>
      <c r="E408" s="60"/>
      <c r="F408" s="60"/>
    </row>
    <row r="409" spans="1:6" s="57" customFormat="1" ht="12.75">
      <c r="A409" s="60"/>
      <c r="B409" s="60"/>
      <c r="C409" s="60"/>
      <c r="D409" s="60"/>
      <c r="E409" s="60"/>
      <c r="F409" s="60"/>
    </row>
    <row r="410" spans="1:6" s="57" customFormat="1" ht="12.75">
      <c r="A410" s="60"/>
      <c r="B410" s="60"/>
      <c r="C410" s="60"/>
      <c r="D410" s="60"/>
      <c r="E410" s="60"/>
      <c r="F410" s="60"/>
    </row>
    <row r="411" spans="1:6" s="57" customFormat="1" ht="12.75">
      <c r="A411" s="60"/>
      <c r="B411" s="60"/>
      <c r="C411" s="60"/>
      <c r="D411" s="60"/>
      <c r="E411" s="60"/>
      <c r="F411" s="60"/>
    </row>
    <row r="412" spans="1:6" s="57" customFormat="1" ht="12.75">
      <c r="A412" s="60"/>
      <c r="B412" s="60"/>
      <c r="C412" s="60"/>
      <c r="D412" s="60"/>
      <c r="E412" s="60"/>
      <c r="F412" s="60"/>
    </row>
    <row r="413" spans="1:6" s="57" customFormat="1" ht="12.75">
      <c r="A413" s="60"/>
      <c r="B413" s="60"/>
      <c r="C413" s="60"/>
      <c r="D413" s="60"/>
      <c r="E413" s="60"/>
      <c r="F413" s="60"/>
    </row>
    <row r="414" spans="1:6" s="57" customFormat="1" ht="12.75">
      <c r="A414" s="60"/>
      <c r="B414" s="60"/>
      <c r="C414" s="60"/>
      <c r="D414" s="60"/>
      <c r="E414" s="60"/>
      <c r="F414" s="60"/>
    </row>
    <row r="415" spans="1:6" s="57" customFormat="1" ht="12.75">
      <c r="A415" s="60"/>
      <c r="B415" s="60"/>
      <c r="C415" s="60"/>
      <c r="D415" s="60"/>
      <c r="E415" s="60"/>
      <c r="F415" s="60"/>
    </row>
    <row r="416" spans="1:6" s="57" customFormat="1" ht="12.75">
      <c r="A416" s="60"/>
      <c r="B416" s="60"/>
      <c r="C416" s="60"/>
      <c r="D416" s="60"/>
      <c r="E416" s="60"/>
      <c r="F416" s="60"/>
    </row>
    <row r="417" spans="1:6" s="57" customFormat="1" ht="12.75">
      <c r="A417" s="60"/>
      <c r="B417" s="60"/>
      <c r="C417" s="60"/>
      <c r="D417" s="60"/>
      <c r="E417" s="60"/>
      <c r="F417" s="60"/>
    </row>
    <row r="418" spans="1:6" s="57" customFormat="1" ht="12.75">
      <c r="A418" s="60"/>
      <c r="B418" s="60"/>
      <c r="C418" s="60"/>
      <c r="D418" s="60"/>
      <c r="E418" s="60"/>
      <c r="F418" s="60"/>
    </row>
    <row r="419" spans="1:6" s="57" customFormat="1" ht="12.75">
      <c r="A419" s="60"/>
      <c r="B419" s="60"/>
      <c r="C419" s="60"/>
      <c r="D419" s="60"/>
      <c r="E419" s="60"/>
      <c r="F419" s="60"/>
    </row>
    <row r="420" spans="1:6" s="57" customFormat="1" ht="12.75">
      <c r="A420" s="60"/>
      <c r="B420" s="60"/>
      <c r="C420" s="60"/>
      <c r="D420" s="60"/>
      <c r="E420" s="60"/>
      <c r="F420" s="60"/>
    </row>
    <row r="421" spans="1:6" s="57" customFormat="1" ht="12.75">
      <c r="A421" s="60"/>
      <c r="B421" s="60"/>
      <c r="C421" s="60"/>
      <c r="D421" s="60"/>
      <c r="E421" s="60"/>
      <c r="F421" s="60"/>
    </row>
    <row r="422" spans="1:6" s="57" customFormat="1" ht="12.75">
      <c r="A422" s="60"/>
      <c r="B422" s="60"/>
      <c r="C422" s="60"/>
      <c r="D422" s="60"/>
      <c r="E422" s="60"/>
      <c r="F422" s="60"/>
    </row>
    <row r="423" spans="1:6" s="57" customFormat="1" ht="12.75">
      <c r="A423" s="60"/>
      <c r="B423" s="60"/>
      <c r="C423" s="60"/>
      <c r="D423" s="60"/>
      <c r="E423" s="60"/>
      <c r="F423" s="60"/>
    </row>
    <row r="424" spans="1:6" s="57" customFormat="1" ht="12.75">
      <c r="A424" s="60"/>
      <c r="B424" s="60"/>
      <c r="C424" s="60"/>
      <c r="D424" s="60"/>
      <c r="E424" s="60"/>
      <c r="F424" s="60"/>
    </row>
    <row r="425" spans="1:6" s="57" customFormat="1" ht="12.75">
      <c r="A425" s="60"/>
      <c r="B425" s="60"/>
      <c r="C425" s="60"/>
      <c r="D425" s="60"/>
      <c r="E425" s="60"/>
      <c r="F425" s="60"/>
    </row>
    <row r="426" spans="1:6" s="57" customFormat="1" ht="12.75">
      <c r="A426" s="60"/>
      <c r="B426" s="60"/>
      <c r="C426" s="60"/>
      <c r="D426" s="60"/>
      <c r="E426" s="60"/>
      <c r="F426" s="60"/>
    </row>
    <row r="427" spans="1:6" s="57" customFormat="1" ht="12.75">
      <c r="A427" s="60"/>
      <c r="B427" s="60"/>
      <c r="C427" s="60"/>
      <c r="D427" s="60"/>
      <c r="E427" s="60"/>
      <c r="F427" s="60"/>
    </row>
    <row r="428" spans="1:6" s="57" customFormat="1" ht="12.75">
      <c r="A428" s="60"/>
      <c r="B428" s="60"/>
      <c r="C428" s="60"/>
      <c r="D428" s="60"/>
      <c r="E428" s="60"/>
      <c r="F428" s="60"/>
    </row>
    <row r="429" spans="1:6" s="57" customFormat="1" ht="12.75">
      <c r="A429" s="60"/>
      <c r="B429" s="60"/>
      <c r="C429" s="60"/>
      <c r="D429" s="60"/>
      <c r="E429" s="60"/>
      <c r="F429" s="60"/>
    </row>
    <row r="430" spans="1:6" s="57" customFormat="1" ht="12.75">
      <c r="A430" s="60"/>
      <c r="B430" s="60"/>
      <c r="C430" s="60"/>
      <c r="D430" s="60"/>
      <c r="E430" s="60"/>
      <c r="F430" s="60"/>
    </row>
    <row r="431" spans="1:6" s="57" customFormat="1" ht="12.75">
      <c r="A431" s="60"/>
      <c r="B431" s="60"/>
      <c r="C431" s="60"/>
      <c r="D431" s="60"/>
      <c r="E431" s="60"/>
      <c r="F431" s="60"/>
    </row>
    <row r="432" spans="1:6" s="57" customFormat="1" ht="12.75">
      <c r="A432" s="60"/>
      <c r="B432" s="60"/>
      <c r="C432" s="60"/>
      <c r="D432" s="60"/>
      <c r="E432" s="60"/>
      <c r="F432" s="60"/>
    </row>
    <row r="433" spans="1:6" s="57" customFormat="1" ht="12.75">
      <c r="A433" s="60"/>
      <c r="B433" s="60"/>
      <c r="C433" s="60"/>
      <c r="D433" s="60"/>
      <c r="E433" s="60"/>
      <c r="F433" s="60"/>
    </row>
    <row r="434" spans="1:6" s="57" customFormat="1" ht="12.75">
      <c r="A434" s="60"/>
      <c r="B434" s="60"/>
      <c r="C434" s="60"/>
      <c r="D434" s="60"/>
      <c r="E434" s="60"/>
      <c r="F434" s="60"/>
    </row>
    <row r="435" spans="1:6" s="57" customFormat="1" ht="12.75">
      <c r="A435" s="60"/>
      <c r="B435" s="60"/>
      <c r="C435" s="60"/>
      <c r="D435" s="60"/>
      <c r="E435" s="60"/>
      <c r="F435" s="60"/>
    </row>
    <row r="436" spans="1:6" s="57" customFormat="1" ht="12.75">
      <c r="A436" s="60"/>
      <c r="B436" s="60"/>
      <c r="C436" s="60"/>
      <c r="D436" s="60"/>
      <c r="E436" s="60"/>
      <c r="F436" s="60"/>
    </row>
    <row r="437" spans="1:6" s="57" customFormat="1" ht="12.75">
      <c r="A437" s="60"/>
      <c r="B437" s="60"/>
      <c r="C437" s="60"/>
      <c r="D437" s="60"/>
      <c r="E437" s="60"/>
      <c r="F437" s="60"/>
    </row>
    <row r="438" spans="1:6" s="57" customFormat="1" ht="12.75">
      <c r="A438" s="60"/>
      <c r="B438" s="60"/>
      <c r="C438" s="60"/>
      <c r="D438" s="60"/>
      <c r="E438" s="60"/>
      <c r="F438" s="60"/>
    </row>
    <row r="439" spans="1:6" s="57" customFormat="1" ht="12.75">
      <c r="A439" s="60"/>
      <c r="B439" s="60"/>
      <c r="C439" s="60"/>
      <c r="D439" s="60"/>
      <c r="E439" s="60"/>
      <c r="F439" s="60"/>
    </row>
    <row r="440" spans="1:6" s="57" customFormat="1" ht="12.75">
      <c r="A440" s="60"/>
      <c r="B440" s="60"/>
      <c r="C440" s="60"/>
      <c r="D440" s="60"/>
      <c r="E440" s="60"/>
      <c r="F440" s="60"/>
    </row>
    <row r="441" spans="1:6" s="57" customFormat="1" ht="12.75">
      <c r="A441" s="60"/>
      <c r="B441" s="60"/>
      <c r="C441" s="60"/>
      <c r="D441" s="60"/>
      <c r="E441" s="60"/>
      <c r="F441" s="60"/>
    </row>
    <row r="442" spans="1:6" s="57" customFormat="1" ht="12.75">
      <c r="A442" s="60"/>
      <c r="B442" s="60"/>
      <c r="C442" s="60"/>
      <c r="D442" s="60"/>
      <c r="E442" s="60"/>
      <c r="F442" s="60"/>
    </row>
    <row r="443" spans="1:6" s="57" customFormat="1" ht="12.75">
      <c r="A443" s="60"/>
      <c r="B443" s="60"/>
      <c r="C443" s="60"/>
      <c r="D443" s="60"/>
      <c r="E443" s="60"/>
      <c r="F443" s="60"/>
    </row>
    <row r="444" spans="1:6" s="57" customFormat="1" ht="12.75">
      <c r="A444" s="60"/>
      <c r="B444" s="60"/>
      <c r="C444" s="60"/>
      <c r="D444" s="60"/>
      <c r="E444" s="60"/>
      <c r="F444" s="60"/>
    </row>
    <row r="445" spans="1:6" s="57" customFormat="1" ht="12.75">
      <c r="A445" s="60"/>
      <c r="B445" s="60"/>
      <c r="C445" s="60"/>
      <c r="D445" s="60"/>
      <c r="E445" s="60"/>
      <c r="F445" s="60"/>
    </row>
    <row r="446" spans="1:6" s="57" customFormat="1" ht="12.75">
      <c r="A446" s="60"/>
      <c r="B446" s="60"/>
      <c r="C446" s="60"/>
      <c r="D446" s="60"/>
      <c r="E446" s="60"/>
      <c r="F446" s="60"/>
    </row>
    <row r="447" spans="1:6" s="57" customFormat="1" ht="12.75">
      <c r="A447" s="60"/>
      <c r="B447" s="60"/>
      <c r="C447" s="60"/>
      <c r="D447" s="60"/>
      <c r="E447" s="60"/>
      <c r="F447" s="60"/>
    </row>
    <row r="448" spans="1:6" s="57" customFormat="1" ht="12.75">
      <c r="A448" s="60"/>
      <c r="B448" s="60"/>
      <c r="C448" s="60"/>
      <c r="D448" s="60"/>
      <c r="E448" s="60"/>
      <c r="F448" s="60"/>
    </row>
    <row r="449" spans="1:6" s="57" customFormat="1" ht="12.75">
      <c r="A449" s="60"/>
      <c r="B449" s="60"/>
      <c r="C449" s="60"/>
      <c r="D449" s="60"/>
      <c r="E449" s="60"/>
      <c r="F449" s="60"/>
    </row>
    <row r="450" spans="1:6" s="57" customFormat="1" ht="12.75">
      <c r="A450" s="60"/>
      <c r="B450" s="60"/>
      <c r="C450" s="60"/>
      <c r="D450" s="60"/>
      <c r="E450" s="60"/>
      <c r="F450" s="60"/>
    </row>
    <row r="451" spans="1:6" s="57" customFormat="1" ht="12.75">
      <c r="A451" s="60"/>
      <c r="B451" s="60"/>
      <c r="C451" s="60"/>
      <c r="D451" s="60"/>
      <c r="E451" s="60"/>
      <c r="F451" s="60"/>
    </row>
    <row r="452" spans="1:6" s="57" customFormat="1" ht="12.75">
      <c r="A452" s="60"/>
      <c r="B452" s="60"/>
      <c r="C452" s="60"/>
      <c r="D452" s="60"/>
      <c r="E452" s="60"/>
      <c r="F452" s="60"/>
    </row>
    <row r="453" spans="1:6" s="57" customFormat="1" ht="12.75">
      <c r="A453" s="60"/>
      <c r="B453" s="60"/>
      <c r="C453" s="60"/>
      <c r="D453" s="60"/>
      <c r="E453" s="60"/>
      <c r="F453" s="60"/>
    </row>
    <row r="454" spans="1:6" s="57" customFormat="1" ht="12.75">
      <c r="A454" s="60"/>
      <c r="B454" s="60"/>
      <c r="C454" s="60"/>
      <c r="D454" s="60"/>
      <c r="E454" s="60"/>
      <c r="F454" s="60"/>
    </row>
    <row r="455" spans="1:6" s="57" customFormat="1" ht="12.75">
      <c r="A455" s="60"/>
      <c r="B455" s="60"/>
      <c r="C455" s="60"/>
      <c r="D455" s="60"/>
      <c r="E455" s="60"/>
      <c r="F455" s="60"/>
    </row>
    <row r="456" spans="1:6" s="57" customFormat="1" ht="12.75">
      <c r="A456" s="60"/>
      <c r="B456" s="60"/>
      <c r="C456" s="60"/>
      <c r="D456" s="60"/>
      <c r="E456" s="60"/>
      <c r="F456" s="60"/>
    </row>
    <row r="457" spans="1:6" s="57" customFormat="1" ht="12.75">
      <c r="A457" s="60"/>
      <c r="B457" s="60"/>
      <c r="C457" s="60"/>
      <c r="D457" s="60"/>
      <c r="E457" s="60"/>
      <c r="F457" s="60"/>
    </row>
    <row r="458" spans="1:6" s="57" customFormat="1" ht="12.75">
      <c r="A458" s="60"/>
      <c r="B458" s="60"/>
      <c r="C458" s="60"/>
      <c r="D458" s="60"/>
      <c r="E458" s="60"/>
      <c r="F458" s="60"/>
    </row>
    <row r="459" spans="1:6" s="57" customFormat="1" ht="12.75">
      <c r="A459" s="60"/>
      <c r="B459" s="60"/>
      <c r="C459" s="60"/>
      <c r="D459" s="60"/>
      <c r="E459" s="60"/>
      <c r="F459" s="60"/>
    </row>
    <row r="460" spans="1:6" s="57" customFormat="1" ht="12.75">
      <c r="A460" s="60"/>
      <c r="B460" s="60"/>
      <c r="C460" s="60"/>
      <c r="D460" s="60"/>
      <c r="E460" s="60"/>
      <c r="F460" s="60"/>
    </row>
    <row r="461" spans="1:6" s="57" customFormat="1" ht="12.75">
      <c r="A461" s="60"/>
      <c r="B461" s="60"/>
      <c r="C461" s="60"/>
      <c r="D461" s="60"/>
      <c r="E461" s="60"/>
      <c r="F461" s="60"/>
    </row>
    <row r="462" spans="1:6" s="57" customFormat="1" ht="12.75">
      <c r="A462" s="60"/>
      <c r="B462" s="60"/>
      <c r="C462" s="60"/>
      <c r="D462" s="60"/>
      <c r="E462" s="60"/>
      <c r="F462" s="60"/>
    </row>
    <row r="463" spans="1:6" s="57" customFormat="1" ht="12.75">
      <c r="A463" s="60"/>
      <c r="B463" s="60"/>
      <c r="C463" s="60"/>
      <c r="D463" s="60"/>
      <c r="E463" s="60"/>
      <c r="F463" s="60"/>
    </row>
    <row r="464" spans="1:6" s="57" customFormat="1" ht="12.75">
      <c r="A464" s="60"/>
      <c r="B464" s="60"/>
      <c r="C464" s="60"/>
      <c r="D464" s="60"/>
      <c r="E464" s="60"/>
      <c r="F464" s="60"/>
    </row>
    <row r="465" spans="1:6" s="57" customFormat="1" ht="12.75">
      <c r="A465" s="60"/>
      <c r="B465" s="60"/>
      <c r="C465" s="60"/>
      <c r="D465" s="60"/>
      <c r="E465" s="60"/>
      <c r="F465" s="60"/>
    </row>
    <row r="466" spans="1:6" s="57" customFormat="1" ht="12.75">
      <c r="A466" s="60"/>
      <c r="B466" s="60"/>
      <c r="C466" s="60"/>
      <c r="D466" s="60"/>
      <c r="E466" s="60"/>
      <c r="F466" s="60"/>
    </row>
    <row r="467" spans="1:6" s="57" customFormat="1" ht="12.75">
      <c r="A467" s="60"/>
      <c r="B467" s="60"/>
      <c r="C467" s="60"/>
      <c r="D467" s="60"/>
      <c r="E467" s="60"/>
      <c r="F467" s="60"/>
    </row>
    <row r="468" spans="1:6" s="57" customFormat="1" ht="12.75">
      <c r="A468" s="60"/>
      <c r="B468" s="60"/>
      <c r="C468" s="60"/>
      <c r="D468" s="60"/>
      <c r="E468" s="60"/>
      <c r="F468" s="60"/>
    </row>
    <row r="469" spans="1:6" s="57" customFormat="1" ht="12.75">
      <c r="A469" s="60"/>
      <c r="B469" s="60"/>
      <c r="C469" s="60"/>
      <c r="D469" s="60"/>
      <c r="E469" s="60"/>
      <c r="F469" s="60"/>
    </row>
    <row r="470" spans="1:6" s="57" customFormat="1" ht="12.75">
      <c r="A470" s="60"/>
      <c r="B470" s="60"/>
      <c r="C470" s="60"/>
      <c r="D470" s="60"/>
      <c r="E470" s="60"/>
      <c r="F470" s="60"/>
    </row>
    <row r="471" spans="1:6" s="57" customFormat="1" ht="12.75">
      <c r="A471" s="60"/>
      <c r="B471" s="60"/>
      <c r="C471" s="60"/>
      <c r="D471" s="60"/>
      <c r="E471" s="60"/>
      <c r="F471" s="60"/>
    </row>
    <row r="472" spans="1:6" s="57" customFormat="1" ht="12.75">
      <c r="A472" s="60"/>
      <c r="B472" s="60"/>
      <c r="C472" s="60"/>
      <c r="D472" s="60"/>
      <c r="E472" s="60"/>
      <c r="F472" s="60"/>
    </row>
    <row r="473" spans="1:6" s="57" customFormat="1" ht="12.75">
      <c r="A473" s="60"/>
      <c r="B473" s="60"/>
      <c r="C473" s="60"/>
      <c r="D473" s="60"/>
      <c r="E473" s="60"/>
      <c r="F473" s="60"/>
    </row>
    <row r="474" spans="1:6" s="57" customFormat="1" ht="12.75">
      <c r="A474" s="60"/>
      <c r="B474" s="60"/>
      <c r="C474" s="60"/>
      <c r="D474" s="60"/>
      <c r="E474" s="60"/>
      <c r="F474" s="60"/>
    </row>
    <row r="475" spans="1:6" s="57" customFormat="1" ht="12.75">
      <c r="A475" s="60"/>
      <c r="B475" s="60"/>
      <c r="C475" s="60"/>
      <c r="D475" s="60"/>
      <c r="E475" s="60"/>
      <c r="F475" s="60"/>
    </row>
    <row r="476" spans="1:6" s="57" customFormat="1" ht="12.75">
      <c r="A476" s="60"/>
      <c r="B476" s="60"/>
      <c r="C476" s="60"/>
      <c r="D476" s="60"/>
      <c r="E476" s="60"/>
      <c r="F476" s="60"/>
    </row>
    <row r="477" spans="1:6" s="57" customFormat="1" ht="12.75">
      <c r="A477" s="60"/>
      <c r="B477" s="60"/>
      <c r="C477" s="60"/>
      <c r="D477" s="60"/>
      <c r="E477" s="60"/>
      <c r="F477" s="60"/>
    </row>
    <row r="478" spans="1:6" s="57" customFormat="1" ht="12.75">
      <c r="A478" s="60"/>
      <c r="B478" s="60"/>
      <c r="C478" s="60"/>
      <c r="D478" s="60"/>
      <c r="E478" s="60"/>
      <c r="F478" s="60"/>
    </row>
    <row r="479" spans="1:6" s="57" customFormat="1" ht="12.75">
      <c r="A479" s="60"/>
      <c r="B479" s="60"/>
      <c r="C479" s="60"/>
      <c r="D479" s="60"/>
      <c r="E479" s="60"/>
      <c r="F479" s="60"/>
    </row>
    <row r="480" spans="1:6" s="57" customFormat="1" ht="12.75">
      <c r="A480" s="60"/>
      <c r="B480" s="60"/>
      <c r="C480" s="60"/>
      <c r="D480" s="60"/>
      <c r="E480" s="60"/>
      <c r="F480" s="60"/>
    </row>
    <row r="481" spans="1:6" s="57" customFormat="1" ht="12.75">
      <c r="A481" s="60"/>
      <c r="B481" s="60"/>
      <c r="C481" s="60"/>
      <c r="D481" s="60"/>
      <c r="E481" s="60"/>
      <c r="F481" s="60"/>
    </row>
    <row r="482" spans="1:6" s="57" customFormat="1" ht="12.75">
      <c r="A482" s="60"/>
      <c r="B482" s="60"/>
      <c r="C482" s="60"/>
      <c r="D482" s="60"/>
      <c r="E482" s="60"/>
      <c r="F482" s="60"/>
    </row>
    <row r="483" spans="1:6" s="57" customFormat="1" ht="12.75">
      <c r="A483" s="60"/>
      <c r="B483" s="60"/>
      <c r="C483" s="60"/>
      <c r="D483" s="60"/>
      <c r="E483" s="60"/>
      <c r="F483" s="60"/>
    </row>
    <row r="484" spans="1:6" s="57" customFormat="1" ht="12.75">
      <c r="A484" s="60"/>
      <c r="B484" s="60"/>
      <c r="C484" s="60"/>
      <c r="D484" s="60"/>
      <c r="E484" s="60"/>
      <c r="F484" s="60"/>
    </row>
    <row r="485" spans="1:6" s="57" customFormat="1" ht="12.75">
      <c r="A485" s="60"/>
      <c r="B485" s="60"/>
      <c r="C485" s="60"/>
      <c r="D485" s="60"/>
      <c r="E485" s="60"/>
      <c r="F485" s="60"/>
    </row>
    <row r="486" spans="1:6" s="57" customFormat="1" ht="12.75">
      <c r="A486" s="60"/>
      <c r="B486" s="60"/>
      <c r="C486" s="60"/>
      <c r="D486" s="60"/>
      <c r="E486" s="60"/>
      <c r="F486" s="60"/>
    </row>
    <row r="487" spans="1:6" s="57" customFormat="1" ht="12.75">
      <c r="A487" s="60"/>
      <c r="B487" s="60"/>
      <c r="C487" s="60"/>
      <c r="D487" s="60"/>
      <c r="E487" s="60"/>
      <c r="F487" s="60"/>
    </row>
    <row r="488" spans="1:6" s="57" customFormat="1" ht="12.75">
      <c r="A488" s="60"/>
      <c r="B488" s="60"/>
      <c r="C488" s="60"/>
      <c r="D488" s="60"/>
      <c r="E488" s="60"/>
      <c r="F488" s="60"/>
    </row>
    <row r="489" spans="1:6" s="57" customFormat="1" ht="12.75">
      <c r="A489" s="60"/>
      <c r="B489" s="60"/>
      <c r="C489" s="60"/>
      <c r="D489" s="60"/>
      <c r="E489" s="60"/>
      <c r="F489" s="60"/>
    </row>
    <row r="490" spans="1:6" s="57" customFormat="1" ht="12.75">
      <c r="A490" s="60"/>
      <c r="B490" s="60"/>
      <c r="C490" s="60"/>
      <c r="D490" s="60"/>
      <c r="E490" s="60"/>
      <c r="F490" s="60"/>
    </row>
    <row r="491" spans="1:6" s="57" customFormat="1" ht="12.75">
      <c r="A491" s="60"/>
      <c r="B491" s="60"/>
      <c r="C491" s="60"/>
      <c r="D491" s="60"/>
      <c r="E491" s="60"/>
      <c r="F491" s="60"/>
    </row>
    <row r="492" spans="1:6" s="57" customFormat="1" ht="12.75">
      <c r="A492" s="60"/>
      <c r="B492" s="60"/>
      <c r="C492" s="60"/>
      <c r="D492" s="60"/>
      <c r="E492" s="60"/>
      <c r="F492" s="60"/>
    </row>
    <row r="493" spans="1:6" s="57" customFormat="1" ht="12.75">
      <c r="A493" s="60"/>
      <c r="B493" s="60"/>
      <c r="C493" s="60"/>
      <c r="D493" s="60"/>
      <c r="E493" s="60"/>
      <c r="F493" s="60"/>
    </row>
    <row r="494" spans="1:6" s="57" customFormat="1" ht="12.75">
      <c r="A494" s="60"/>
      <c r="B494" s="60"/>
      <c r="C494" s="60"/>
      <c r="D494" s="60"/>
      <c r="E494" s="60"/>
      <c r="F494" s="60"/>
    </row>
    <row r="495" spans="1:6" s="57" customFormat="1" ht="12.75">
      <c r="A495" s="60"/>
      <c r="B495" s="60"/>
      <c r="C495" s="60"/>
      <c r="D495" s="60"/>
      <c r="E495" s="60"/>
      <c r="F495" s="60"/>
    </row>
    <row r="496" spans="1:6" s="57" customFormat="1" ht="12.75">
      <c r="A496" s="60"/>
      <c r="B496" s="60"/>
      <c r="C496" s="60"/>
      <c r="D496" s="60"/>
      <c r="E496" s="60"/>
      <c r="F496" s="60"/>
    </row>
    <row r="497" spans="1:6" s="57" customFormat="1" ht="12.75">
      <c r="A497" s="60"/>
      <c r="B497" s="60"/>
      <c r="C497" s="60"/>
      <c r="D497" s="60"/>
      <c r="E497" s="60"/>
      <c r="F497" s="60"/>
    </row>
    <row r="498" spans="1:6" s="57" customFormat="1" ht="12.75">
      <c r="A498" s="60"/>
      <c r="B498" s="60"/>
      <c r="C498" s="60"/>
      <c r="D498" s="60"/>
      <c r="E498" s="60"/>
      <c r="F498" s="60"/>
    </row>
    <row r="499" spans="1:6" s="57" customFormat="1" ht="12.75">
      <c r="A499" s="60"/>
      <c r="B499" s="60"/>
      <c r="C499" s="60"/>
      <c r="D499" s="60"/>
      <c r="E499" s="60"/>
      <c r="F499" s="60"/>
    </row>
    <row r="500" spans="1:6" s="57" customFormat="1" ht="12.75">
      <c r="A500" s="60"/>
      <c r="B500" s="60"/>
      <c r="C500" s="60"/>
      <c r="D500" s="60"/>
      <c r="E500" s="60"/>
      <c r="F500" s="60"/>
    </row>
    <row r="501" spans="1:6" s="57" customFormat="1" ht="12.75">
      <c r="A501" s="60"/>
      <c r="B501" s="60"/>
      <c r="C501" s="60"/>
      <c r="D501" s="60"/>
      <c r="E501" s="60"/>
      <c r="F501" s="60"/>
    </row>
    <row r="502" spans="1:6" s="57" customFormat="1" ht="12.75">
      <c r="A502" s="60"/>
      <c r="B502" s="60"/>
      <c r="C502" s="60"/>
      <c r="D502" s="60"/>
      <c r="E502" s="60"/>
      <c r="F502" s="60"/>
    </row>
    <row r="503" spans="1:6" s="57" customFormat="1" ht="12.75">
      <c r="A503" s="60"/>
      <c r="B503" s="60"/>
      <c r="C503" s="60"/>
      <c r="D503" s="60"/>
      <c r="E503" s="60"/>
      <c r="F503" s="60"/>
    </row>
    <row r="504" spans="1:6" s="57" customFormat="1" ht="12.75">
      <c r="A504" s="60"/>
      <c r="B504" s="60"/>
      <c r="C504" s="60"/>
      <c r="D504" s="60"/>
      <c r="E504" s="60"/>
      <c r="F504" s="60"/>
    </row>
    <row r="505" spans="1:6" s="57" customFormat="1" ht="12.75">
      <c r="A505" s="60"/>
      <c r="B505" s="60"/>
      <c r="C505" s="60"/>
      <c r="D505" s="60"/>
      <c r="E505" s="60"/>
      <c r="F505" s="60"/>
    </row>
    <row r="506" spans="1:6" s="57" customFormat="1" ht="12.75">
      <c r="A506" s="60"/>
      <c r="B506" s="60"/>
      <c r="C506" s="60"/>
      <c r="D506" s="60"/>
      <c r="E506" s="60"/>
      <c r="F506" s="60"/>
    </row>
    <row r="507" spans="1:6" s="57" customFormat="1" ht="12.75">
      <c r="A507" s="60"/>
      <c r="B507" s="60"/>
      <c r="C507" s="60"/>
      <c r="D507" s="60"/>
      <c r="E507" s="60"/>
      <c r="F507" s="60"/>
    </row>
    <row r="508" spans="1:6" s="57" customFormat="1" ht="12.75">
      <c r="A508" s="60"/>
      <c r="B508" s="60"/>
      <c r="C508" s="60"/>
      <c r="D508" s="60"/>
      <c r="E508" s="60"/>
      <c r="F508" s="60"/>
    </row>
    <row r="509" spans="1:6" s="57" customFormat="1" ht="12.75">
      <c r="A509" s="60"/>
      <c r="B509" s="60"/>
      <c r="C509" s="60"/>
      <c r="D509" s="60"/>
      <c r="E509" s="60"/>
      <c r="F509" s="60"/>
    </row>
    <row r="510" spans="1:6" s="57" customFormat="1" ht="12.75">
      <c r="A510" s="60"/>
      <c r="B510" s="60"/>
      <c r="C510" s="60"/>
      <c r="D510" s="60"/>
      <c r="E510" s="60"/>
      <c r="F510" s="60"/>
    </row>
    <row r="511" spans="1:6" s="57" customFormat="1" ht="12.75">
      <c r="A511" s="60"/>
      <c r="B511" s="60"/>
      <c r="C511" s="60"/>
      <c r="D511" s="60"/>
      <c r="E511" s="60"/>
      <c r="F511" s="60"/>
    </row>
    <row r="512" spans="1:6" s="57" customFormat="1" ht="12.75">
      <c r="A512" s="60"/>
      <c r="B512" s="60"/>
      <c r="C512" s="60"/>
      <c r="D512" s="60"/>
      <c r="E512" s="60"/>
      <c r="F512" s="60"/>
    </row>
    <row r="513" spans="1:6" s="57" customFormat="1" ht="12.75">
      <c r="A513" s="60"/>
      <c r="B513" s="60"/>
      <c r="C513" s="60"/>
      <c r="D513" s="60"/>
      <c r="E513" s="60"/>
      <c r="F513" s="60"/>
    </row>
    <row r="514" spans="1:6" s="57" customFormat="1" ht="12.75">
      <c r="A514" s="60"/>
      <c r="B514" s="60"/>
      <c r="C514" s="60"/>
      <c r="D514" s="60"/>
      <c r="E514" s="60"/>
      <c r="F514" s="60"/>
    </row>
    <row r="515" spans="1:6" s="57" customFormat="1" ht="12.75">
      <c r="A515" s="60"/>
      <c r="B515" s="60"/>
      <c r="C515" s="60"/>
      <c r="D515" s="60"/>
      <c r="E515" s="60"/>
      <c r="F515" s="60"/>
    </row>
    <row r="516" spans="1:6" s="57" customFormat="1" ht="12.75">
      <c r="A516" s="60"/>
      <c r="B516" s="60"/>
      <c r="C516" s="60"/>
      <c r="D516" s="60"/>
      <c r="E516" s="60"/>
      <c r="F516" s="60"/>
    </row>
    <row r="517" spans="1:6" s="57" customFormat="1" ht="12.75">
      <c r="A517" s="60"/>
      <c r="B517" s="60"/>
      <c r="C517" s="60"/>
      <c r="D517" s="60"/>
      <c r="E517" s="60"/>
      <c r="F517" s="60"/>
    </row>
    <row r="518" spans="1:6" s="57" customFormat="1" ht="12.75">
      <c r="A518" s="60"/>
      <c r="B518" s="60"/>
      <c r="C518" s="60"/>
      <c r="D518" s="60"/>
      <c r="E518" s="60"/>
      <c r="F518" s="60"/>
    </row>
    <row r="519" spans="1:6" s="57" customFormat="1" ht="12.75">
      <c r="A519" s="60"/>
      <c r="B519" s="60"/>
      <c r="C519" s="60"/>
      <c r="D519" s="60"/>
      <c r="E519" s="60"/>
      <c r="F519" s="60"/>
    </row>
    <row r="520" spans="1:6" s="57" customFormat="1" ht="12.75">
      <c r="A520" s="60"/>
      <c r="B520" s="60"/>
      <c r="C520" s="60"/>
      <c r="D520" s="60"/>
      <c r="E520" s="60"/>
      <c r="F520" s="60"/>
    </row>
    <row r="521" spans="1:6" s="57" customFormat="1" ht="12.75">
      <c r="A521" s="60"/>
      <c r="B521" s="60"/>
      <c r="C521" s="60"/>
      <c r="D521" s="60"/>
      <c r="E521" s="60"/>
      <c r="F521" s="60"/>
    </row>
    <row r="522" spans="1:6" s="57" customFormat="1" ht="12.75">
      <c r="A522" s="60"/>
      <c r="B522" s="60"/>
      <c r="C522" s="60"/>
      <c r="D522" s="60"/>
      <c r="E522" s="60"/>
      <c r="F522" s="60"/>
    </row>
    <row r="523" spans="1:6" s="57" customFormat="1" ht="12.75">
      <c r="A523" s="60"/>
      <c r="B523" s="60"/>
      <c r="C523" s="60"/>
      <c r="D523" s="60"/>
      <c r="E523" s="60"/>
      <c r="F523" s="60"/>
    </row>
    <row r="524" spans="1:6" s="57" customFormat="1" ht="12.75">
      <c r="A524" s="60"/>
      <c r="B524" s="60"/>
      <c r="C524" s="60"/>
      <c r="D524" s="60"/>
      <c r="E524" s="60"/>
      <c r="F524" s="60"/>
    </row>
    <row r="525" spans="1:6" s="57" customFormat="1" ht="12.75">
      <c r="A525" s="60"/>
      <c r="B525" s="60"/>
      <c r="C525" s="60"/>
      <c r="D525" s="60"/>
      <c r="E525" s="60"/>
      <c r="F525" s="60"/>
    </row>
    <row r="526" spans="1:6" s="57" customFormat="1" ht="12.75">
      <c r="A526" s="60"/>
      <c r="B526" s="60"/>
      <c r="C526" s="60"/>
      <c r="D526" s="60"/>
      <c r="E526" s="60"/>
      <c r="F526" s="60"/>
    </row>
    <row r="527" spans="1:6" s="57" customFormat="1" ht="12.75">
      <c r="A527" s="60"/>
      <c r="B527" s="60"/>
      <c r="C527" s="60"/>
      <c r="D527" s="60"/>
      <c r="E527" s="60"/>
      <c r="F527" s="60"/>
    </row>
    <row r="528" spans="1:6" s="57" customFormat="1" ht="12.75">
      <c r="A528" s="60"/>
      <c r="B528" s="60"/>
      <c r="C528" s="60"/>
      <c r="D528" s="60"/>
      <c r="E528" s="60"/>
      <c r="F528" s="60"/>
    </row>
    <row r="529" spans="1:6" s="57" customFormat="1" ht="12.75">
      <c r="A529" s="60"/>
      <c r="B529" s="60"/>
      <c r="C529" s="60"/>
      <c r="D529" s="60"/>
      <c r="E529" s="60"/>
      <c r="F529" s="60"/>
    </row>
    <row r="530" spans="1:6" s="57" customFormat="1" ht="12.75">
      <c r="A530" s="60"/>
      <c r="B530" s="60"/>
      <c r="C530" s="60"/>
      <c r="D530" s="60"/>
      <c r="E530" s="60"/>
      <c r="F530" s="60"/>
    </row>
    <row r="531" spans="1:6" s="57" customFormat="1" ht="12.75">
      <c r="A531" s="60"/>
      <c r="B531" s="60"/>
      <c r="C531" s="60"/>
      <c r="D531" s="60"/>
      <c r="E531" s="60"/>
      <c r="F531" s="60"/>
    </row>
    <row r="532" spans="1:6" s="57" customFormat="1" ht="12.75">
      <c r="A532" s="60"/>
      <c r="B532" s="60"/>
      <c r="C532" s="60"/>
      <c r="D532" s="60"/>
      <c r="E532" s="60"/>
      <c r="F532" s="60"/>
    </row>
    <row r="533" spans="1:6" s="57" customFormat="1" ht="12.75">
      <c r="A533" s="60"/>
      <c r="B533" s="60"/>
      <c r="C533" s="60"/>
      <c r="D533" s="60"/>
      <c r="E533" s="60"/>
      <c r="F533" s="60"/>
    </row>
    <row r="534" spans="1:6" s="57" customFormat="1" ht="12.75">
      <c r="A534" s="60"/>
      <c r="B534" s="60"/>
      <c r="C534" s="60"/>
      <c r="D534" s="60"/>
      <c r="E534" s="60"/>
      <c r="F534" s="60"/>
    </row>
    <row r="535" spans="1:6" s="57" customFormat="1" ht="12.75">
      <c r="A535" s="60"/>
      <c r="B535" s="60"/>
      <c r="C535" s="60"/>
      <c r="D535" s="60"/>
      <c r="E535" s="60"/>
      <c r="F535" s="60"/>
    </row>
    <row r="536" spans="1:6" s="57" customFormat="1" ht="12.75">
      <c r="A536" s="60"/>
      <c r="B536" s="60"/>
      <c r="C536" s="60"/>
      <c r="D536" s="60"/>
      <c r="E536" s="60"/>
      <c r="F536" s="60"/>
    </row>
    <row r="537" spans="1:6" s="57" customFormat="1" ht="12.75">
      <c r="A537" s="60"/>
      <c r="B537" s="60"/>
      <c r="C537" s="60"/>
      <c r="D537" s="60"/>
      <c r="E537" s="60"/>
      <c r="F537" s="60"/>
    </row>
    <row r="538" spans="1:6" s="57" customFormat="1" ht="12.75">
      <c r="A538" s="60"/>
      <c r="B538" s="60"/>
      <c r="C538" s="60"/>
      <c r="D538" s="60"/>
      <c r="E538" s="60"/>
      <c r="F538" s="60"/>
    </row>
    <row r="539" spans="1:6" s="57" customFormat="1" ht="12.75">
      <c r="A539" s="60"/>
      <c r="B539" s="60"/>
      <c r="C539" s="60"/>
      <c r="D539" s="60"/>
      <c r="E539" s="60"/>
      <c r="F539" s="60"/>
    </row>
    <row r="540" spans="1:6" s="57" customFormat="1" ht="12.75">
      <c r="A540" s="60"/>
      <c r="B540" s="60"/>
      <c r="C540" s="60"/>
      <c r="D540" s="60"/>
      <c r="E540" s="60"/>
      <c r="F540" s="60"/>
    </row>
    <row r="541" spans="1:6" s="57" customFormat="1" ht="12.75">
      <c r="A541" s="60"/>
      <c r="B541" s="60"/>
      <c r="C541" s="60"/>
      <c r="D541" s="60"/>
      <c r="E541" s="60"/>
      <c r="F541" s="60"/>
    </row>
    <row r="542" spans="1:6" s="57" customFormat="1" ht="12.75">
      <c r="A542" s="60"/>
      <c r="B542" s="60"/>
      <c r="C542" s="60"/>
      <c r="D542" s="60"/>
      <c r="E542" s="60"/>
      <c r="F542" s="60"/>
    </row>
    <row r="543" spans="1:6" s="57" customFormat="1" ht="12.75">
      <c r="A543" s="60"/>
      <c r="B543" s="60"/>
      <c r="C543" s="60"/>
      <c r="D543" s="60"/>
      <c r="E543" s="60"/>
      <c r="F543" s="60"/>
    </row>
    <row r="544" spans="1:6" s="57" customFormat="1" ht="12.75">
      <c r="A544" s="60"/>
      <c r="B544" s="60"/>
      <c r="C544" s="60"/>
      <c r="D544" s="60"/>
      <c r="E544" s="60"/>
      <c r="F544" s="60"/>
    </row>
    <row r="545" spans="1:6" s="57" customFormat="1" ht="12.75">
      <c r="A545" s="60"/>
      <c r="B545" s="60"/>
      <c r="C545" s="60"/>
      <c r="D545" s="60"/>
      <c r="E545" s="60"/>
      <c r="F545" s="60"/>
    </row>
    <row r="546" spans="1:6" s="57" customFormat="1" ht="12.75">
      <c r="A546" s="60"/>
      <c r="B546" s="60"/>
      <c r="C546" s="60"/>
      <c r="D546" s="60"/>
      <c r="E546" s="60"/>
      <c r="F546" s="60"/>
    </row>
    <row r="547" spans="1:6" s="57" customFormat="1" ht="12.75">
      <c r="A547" s="60"/>
      <c r="B547" s="60"/>
      <c r="C547" s="60"/>
      <c r="D547" s="60"/>
      <c r="E547" s="60"/>
      <c r="F547" s="60"/>
    </row>
    <row r="548" spans="1:6" s="57" customFormat="1" ht="12.75">
      <c r="A548" s="60"/>
      <c r="B548" s="60"/>
      <c r="C548" s="60"/>
      <c r="D548" s="60"/>
      <c r="E548" s="60"/>
      <c r="F548" s="60"/>
    </row>
    <row r="549" spans="1:6" s="57" customFormat="1" ht="12.75">
      <c r="A549" s="60"/>
      <c r="B549" s="60"/>
      <c r="C549" s="60"/>
      <c r="D549" s="60"/>
      <c r="E549" s="60"/>
      <c r="F549" s="60"/>
    </row>
    <row r="550" spans="1:6" s="57" customFormat="1" ht="12.75">
      <c r="A550" s="60"/>
      <c r="B550" s="60"/>
      <c r="C550" s="60"/>
      <c r="D550" s="60"/>
      <c r="E550" s="60"/>
      <c r="F550" s="60"/>
    </row>
    <row r="551" spans="1:6" s="57" customFormat="1" ht="12.75">
      <c r="A551" s="60"/>
      <c r="B551" s="60"/>
      <c r="C551" s="60"/>
      <c r="D551" s="60"/>
      <c r="E551" s="60"/>
      <c r="F551" s="60"/>
    </row>
    <row r="552" spans="1:6" s="57" customFormat="1" ht="12.75">
      <c r="A552" s="60"/>
      <c r="B552" s="60"/>
      <c r="C552" s="60"/>
      <c r="D552" s="60"/>
      <c r="E552" s="60"/>
      <c r="F552" s="60"/>
    </row>
    <row r="553" spans="1:6" s="57" customFormat="1" ht="12.75">
      <c r="A553" s="60"/>
      <c r="B553" s="60"/>
      <c r="C553" s="60"/>
      <c r="D553" s="60"/>
      <c r="E553" s="60"/>
      <c r="F553" s="60"/>
    </row>
    <row r="554" spans="1:6" s="57" customFormat="1" ht="12.75">
      <c r="A554" s="60"/>
      <c r="B554" s="60"/>
      <c r="C554" s="60"/>
      <c r="D554" s="60"/>
      <c r="E554" s="60"/>
      <c r="F554" s="60"/>
    </row>
    <row r="555" spans="1:6" s="57" customFormat="1" ht="12.75">
      <c r="A555" s="60"/>
      <c r="B555" s="60"/>
      <c r="C555" s="60"/>
      <c r="D555" s="60"/>
      <c r="E555" s="60"/>
      <c r="F555" s="60"/>
    </row>
    <row r="556" spans="1:6" s="57" customFormat="1" ht="12.75">
      <c r="A556" s="60"/>
      <c r="B556" s="60"/>
      <c r="C556" s="60"/>
      <c r="D556" s="60"/>
      <c r="E556" s="60"/>
      <c r="F556" s="60"/>
    </row>
    <row r="557" spans="1:6" s="57" customFormat="1" ht="12.75">
      <c r="A557" s="60"/>
      <c r="B557" s="60"/>
      <c r="C557" s="60"/>
      <c r="D557" s="60"/>
      <c r="E557" s="60"/>
      <c r="F557" s="60"/>
    </row>
    <row r="558" spans="1:6" s="57" customFormat="1" ht="12.75">
      <c r="A558" s="60"/>
      <c r="B558" s="60"/>
      <c r="C558" s="60"/>
      <c r="D558" s="60"/>
      <c r="E558" s="60"/>
      <c r="F558" s="60"/>
    </row>
    <row r="559" spans="1:6" s="57" customFormat="1" ht="12.75">
      <c r="A559" s="60"/>
      <c r="B559" s="60"/>
      <c r="C559" s="60"/>
      <c r="D559" s="60"/>
      <c r="E559" s="60"/>
      <c r="F559" s="60"/>
    </row>
    <row r="560" spans="1:6" s="57" customFormat="1" ht="12.75">
      <c r="A560" s="60"/>
      <c r="B560" s="60"/>
      <c r="C560" s="60"/>
      <c r="D560" s="60"/>
      <c r="E560" s="60"/>
      <c r="F560" s="60"/>
    </row>
    <row r="561" spans="1:6" s="57" customFormat="1" ht="12.75">
      <c r="A561" s="60"/>
      <c r="B561" s="60"/>
      <c r="C561" s="60"/>
      <c r="D561" s="60"/>
      <c r="E561" s="60"/>
      <c r="F561" s="60"/>
    </row>
    <row r="562" spans="1:6" s="57" customFormat="1" ht="12.75">
      <c r="A562" s="60"/>
      <c r="B562" s="60"/>
      <c r="C562" s="60"/>
      <c r="D562" s="60"/>
      <c r="E562" s="60"/>
      <c r="F562" s="60"/>
    </row>
    <row r="563" spans="1:6" s="57" customFormat="1" ht="12.75">
      <c r="A563" s="60"/>
      <c r="B563" s="60"/>
      <c r="C563" s="60"/>
      <c r="D563" s="60"/>
      <c r="E563" s="60"/>
      <c r="F563" s="60"/>
    </row>
    <row r="564" spans="1:6" s="57" customFormat="1" ht="12.75">
      <c r="A564" s="60"/>
      <c r="B564" s="60"/>
      <c r="C564" s="60"/>
      <c r="D564" s="60"/>
      <c r="E564" s="60"/>
      <c r="F564" s="60"/>
    </row>
    <row r="565" spans="1:6" s="57" customFormat="1" ht="12.75">
      <c r="A565" s="60"/>
      <c r="B565" s="60"/>
      <c r="C565" s="60"/>
      <c r="D565" s="60"/>
      <c r="E565" s="60"/>
      <c r="F565" s="60"/>
    </row>
    <row r="566" spans="1:6" s="57" customFormat="1" ht="12.75">
      <c r="A566" s="60"/>
      <c r="B566" s="60"/>
      <c r="C566" s="60"/>
      <c r="D566" s="60"/>
      <c r="E566" s="60"/>
      <c r="F566" s="60"/>
    </row>
    <row r="567" spans="1:6" s="57" customFormat="1" ht="12.75">
      <c r="A567" s="60"/>
      <c r="B567" s="60"/>
      <c r="C567" s="60"/>
      <c r="D567" s="60"/>
      <c r="E567" s="60"/>
      <c r="F567" s="60"/>
    </row>
    <row r="568" spans="1:6" s="57" customFormat="1" ht="12.75">
      <c r="A568" s="60"/>
      <c r="B568" s="60"/>
      <c r="C568" s="60"/>
      <c r="D568" s="60"/>
      <c r="E568" s="60"/>
      <c r="F568" s="60"/>
    </row>
    <row r="569" spans="1:6" s="57" customFormat="1" ht="12.75">
      <c r="A569" s="60"/>
      <c r="B569" s="60"/>
      <c r="C569" s="60"/>
      <c r="D569" s="60"/>
      <c r="E569" s="60"/>
      <c r="F569" s="60"/>
    </row>
    <row r="570" spans="1:6" s="57" customFormat="1" ht="12.75">
      <c r="A570" s="60"/>
      <c r="B570" s="60"/>
      <c r="C570" s="60"/>
      <c r="D570" s="60"/>
      <c r="E570" s="60"/>
      <c r="F570" s="60"/>
    </row>
    <row r="571" spans="1:6" s="57" customFormat="1" ht="12.75">
      <c r="A571" s="60"/>
      <c r="B571" s="60"/>
      <c r="C571" s="60"/>
      <c r="D571" s="60"/>
      <c r="E571" s="60"/>
      <c r="F571" s="60"/>
    </row>
    <row r="572" spans="1:6" s="57" customFormat="1" ht="12.75">
      <c r="A572" s="60"/>
      <c r="B572" s="60"/>
      <c r="C572" s="60"/>
      <c r="D572" s="60"/>
      <c r="E572" s="60"/>
      <c r="F572" s="60"/>
    </row>
    <row r="573" spans="1:6" s="57" customFormat="1" ht="12.75">
      <c r="A573" s="60"/>
      <c r="B573" s="60"/>
      <c r="C573" s="60"/>
      <c r="D573" s="60"/>
      <c r="E573" s="60"/>
      <c r="F573" s="60"/>
    </row>
    <row r="574" spans="1:6" s="57" customFormat="1" ht="12.75">
      <c r="A574" s="60"/>
      <c r="B574" s="60"/>
      <c r="C574" s="60"/>
      <c r="D574" s="60"/>
      <c r="E574" s="60"/>
      <c r="F574" s="60"/>
    </row>
    <row r="575" spans="1:6" s="57" customFormat="1" ht="12.75">
      <c r="A575" s="60"/>
      <c r="B575" s="60"/>
      <c r="C575" s="60"/>
      <c r="D575" s="60"/>
      <c r="E575" s="60"/>
      <c r="F575" s="60"/>
    </row>
    <row r="576" spans="1:6" s="57" customFormat="1" ht="12.75">
      <c r="A576" s="60"/>
      <c r="B576" s="60"/>
      <c r="C576" s="60"/>
      <c r="D576" s="60"/>
      <c r="E576" s="60"/>
      <c r="F576" s="60"/>
    </row>
    <row r="577" spans="1:6" s="57" customFormat="1" ht="12.75">
      <c r="A577" s="60"/>
      <c r="B577" s="60"/>
      <c r="C577" s="60"/>
      <c r="D577" s="60"/>
      <c r="E577" s="60"/>
      <c r="F577" s="60"/>
    </row>
    <row r="578" spans="1:6" s="57" customFormat="1" ht="12.75">
      <c r="A578" s="60"/>
      <c r="B578" s="60"/>
      <c r="C578" s="60"/>
      <c r="D578" s="60"/>
      <c r="E578" s="60"/>
      <c r="F578" s="60"/>
    </row>
    <row r="579" spans="1:6" s="57" customFormat="1" ht="12.75">
      <c r="A579" s="60"/>
      <c r="B579" s="60"/>
      <c r="C579" s="60"/>
      <c r="D579" s="60"/>
      <c r="E579" s="60"/>
      <c r="F579" s="60"/>
    </row>
    <row r="580" spans="1:6" s="57" customFormat="1" ht="12.75">
      <c r="A580" s="60"/>
      <c r="B580" s="60"/>
      <c r="C580" s="60"/>
      <c r="D580" s="60"/>
      <c r="E580" s="60"/>
      <c r="F580" s="60"/>
    </row>
    <row r="581" spans="1:6" s="57" customFormat="1" ht="12.75">
      <c r="A581" s="60"/>
      <c r="B581" s="60"/>
      <c r="C581" s="60"/>
      <c r="D581" s="60"/>
      <c r="E581" s="60"/>
      <c r="F581" s="60"/>
    </row>
    <row r="582" spans="1:6" s="57" customFormat="1" ht="12.75">
      <c r="A582" s="60"/>
      <c r="B582" s="60"/>
      <c r="C582" s="60"/>
      <c r="D582" s="60"/>
      <c r="E582" s="60"/>
      <c r="F582" s="60"/>
    </row>
    <row r="583" spans="1:6" s="57" customFormat="1" ht="12.75">
      <c r="A583" s="60"/>
      <c r="B583" s="60"/>
      <c r="C583" s="60"/>
      <c r="D583" s="60"/>
      <c r="E583" s="60"/>
      <c r="F583" s="60"/>
    </row>
    <row r="584" spans="1:6" s="57" customFormat="1" ht="12.75">
      <c r="A584" s="60"/>
      <c r="B584" s="60"/>
      <c r="C584" s="60"/>
      <c r="D584" s="60"/>
      <c r="E584" s="60"/>
      <c r="F584" s="60"/>
    </row>
    <row r="585" spans="1:6" s="57" customFormat="1" ht="12.75">
      <c r="A585" s="60"/>
      <c r="B585" s="60"/>
      <c r="C585" s="60"/>
      <c r="D585" s="60"/>
      <c r="E585" s="60"/>
      <c r="F585" s="60"/>
    </row>
    <row r="586" spans="1:6" s="57" customFormat="1" ht="12.75">
      <c r="A586" s="60"/>
      <c r="B586" s="60"/>
      <c r="C586" s="60"/>
      <c r="D586" s="60"/>
      <c r="E586" s="60"/>
      <c r="F586" s="60"/>
    </row>
    <row r="587" spans="1:6" s="57" customFormat="1" ht="12.75">
      <c r="A587" s="60"/>
      <c r="B587" s="60"/>
      <c r="C587" s="60"/>
      <c r="D587" s="60"/>
      <c r="E587" s="60"/>
      <c r="F587" s="60"/>
    </row>
    <row r="588" spans="1:6" s="57" customFormat="1" ht="12.75">
      <c r="A588" s="60"/>
      <c r="B588" s="60"/>
      <c r="C588" s="60"/>
      <c r="D588" s="60"/>
      <c r="E588" s="60"/>
      <c r="F588" s="60"/>
    </row>
    <row r="589" spans="1:6" s="57" customFormat="1" ht="12.75">
      <c r="A589" s="60"/>
      <c r="B589" s="60"/>
      <c r="C589" s="60"/>
      <c r="D589" s="60"/>
      <c r="E589" s="60"/>
      <c r="F589" s="60"/>
    </row>
    <row r="590" spans="1:6" s="57" customFormat="1" ht="12.75">
      <c r="A590" s="60"/>
      <c r="B590" s="60"/>
      <c r="C590" s="60"/>
      <c r="D590" s="60"/>
      <c r="E590" s="60"/>
      <c r="F590" s="60"/>
    </row>
    <row r="591" spans="1:6" s="57" customFormat="1" ht="12.75">
      <c r="A591" s="60"/>
      <c r="B591" s="60"/>
      <c r="C591" s="60"/>
      <c r="D591" s="60"/>
      <c r="E591" s="60"/>
      <c r="F591" s="60"/>
    </row>
    <row r="592" spans="1:6" s="57" customFormat="1" ht="12.75">
      <c r="A592" s="60"/>
      <c r="B592" s="60"/>
      <c r="C592" s="60"/>
      <c r="D592" s="60"/>
      <c r="E592" s="60"/>
      <c r="F592" s="60"/>
    </row>
    <row r="593" spans="1:6" s="57" customFormat="1" ht="12.75">
      <c r="A593" s="60"/>
      <c r="B593" s="60"/>
      <c r="C593" s="60"/>
      <c r="D593" s="60"/>
      <c r="E593" s="60"/>
      <c r="F593" s="60"/>
    </row>
    <row r="594" spans="1:6" s="57" customFormat="1" ht="12.75">
      <c r="A594" s="60"/>
      <c r="B594" s="60"/>
      <c r="C594" s="60"/>
      <c r="D594" s="60"/>
      <c r="E594" s="60"/>
      <c r="F594" s="60"/>
    </row>
    <row r="595" spans="1:6" s="57" customFormat="1" ht="12.75">
      <c r="A595" s="60"/>
      <c r="B595" s="60"/>
      <c r="C595" s="60"/>
      <c r="D595" s="60"/>
      <c r="E595" s="60"/>
      <c r="F595" s="60"/>
    </row>
    <row r="596" spans="1:6" s="57" customFormat="1" ht="12.75">
      <c r="A596" s="60"/>
      <c r="B596" s="60"/>
      <c r="C596" s="60"/>
      <c r="D596" s="60"/>
      <c r="E596" s="60"/>
      <c r="F596" s="60"/>
    </row>
    <row r="597" spans="1:6" s="57" customFormat="1" ht="12.75">
      <c r="A597" s="60"/>
      <c r="B597" s="60"/>
      <c r="C597" s="60"/>
      <c r="D597" s="60"/>
      <c r="E597" s="60"/>
      <c r="F597" s="60"/>
    </row>
    <row r="598" spans="1:6" s="57" customFormat="1" ht="12.75">
      <c r="A598" s="60"/>
      <c r="B598" s="60"/>
      <c r="C598" s="60"/>
      <c r="D598" s="60"/>
      <c r="E598" s="60"/>
      <c r="F598" s="60"/>
    </row>
    <row r="599" spans="1:6" s="57" customFormat="1" ht="12.75">
      <c r="A599" s="60"/>
      <c r="B599" s="60"/>
      <c r="C599" s="60"/>
      <c r="D599" s="60"/>
      <c r="E599" s="60"/>
      <c r="F599" s="60"/>
    </row>
    <row r="600" spans="1:6" s="57" customFormat="1" ht="12.75">
      <c r="A600" s="60"/>
      <c r="B600" s="60"/>
      <c r="C600" s="60"/>
      <c r="D600" s="60"/>
      <c r="E600" s="60"/>
      <c r="F600" s="60"/>
    </row>
    <row r="601" spans="1:6" s="57" customFormat="1" ht="12.75">
      <c r="A601" s="60"/>
      <c r="B601" s="60"/>
      <c r="C601" s="60"/>
      <c r="D601" s="60"/>
      <c r="E601" s="60"/>
      <c r="F601" s="60"/>
    </row>
    <row r="602" spans="1:6" s="57" customFormat="1" ht="12.75">
      <c r="A602" s="60"/>
      <c r="B602" s="60"/>
      <c r="C602" s="60"/>
      <c r="D602" s="60"/>
      <c r="E602" s="60"/>
      <c r="F602" s="60"/>
    </row>
    <row r="603" spans="1:6" s="57" customFormat="1" ht="12.75">
      <c r="A603" s="60"/>
      <c r="B603" s="60"/>
      <c r="C603" s="60"/>
      <c r="D603" s="60"/>
      <c r="E603" s="60"/>
      <c r="F603" s="60"/>
    </row>
    <row r="604" spans="1:6" s="57" customFormat="1" ht="12.75">
      <c r="A604" s="60"/>
      <c r="B604" s="60"/>
      <c r="C604" s="60"/>
      <c r="D604" s="60"/>
      <c r="E604" s="60"/>
      <c r="F604" s="60"/>
    </row>
    <row r="605" spans="1:6" s="57" customFormat="1" ht="12.75">
      <c r="A605" s="60"/>
      <c r="B605" s="60"/>
      <c r="C605" s="60"/>
      <c r="D605" s="60"/>
      <c r="E605" s="60"/>
      <c r="F605" s="60"/>
    </row>
    <row r="606" spans="1:6" s="57" customFormat="1" ht="12.75">
      <c r="A606" s="60"/>
      <c r="B606" s="60"/>
      <c r="C606" s="60"/>
      <c r="D606" s="60"/>
      <c r="E606" s="60"/>
      <c r="F606" s="60"/>
    </row>
    <row r="607" spans="1:6" s="57" customFormat="1" ht="12.75">
      <c r="A607" s="60"/>
      <c r="B607" s="60"/>
      <c r="C607" s="60"/>
      <c r="D607" s="60"/>
      <c r="E607" s="60"/>
      <c r="F607" s="60"/>
    </row>
    <row r="608" spans="1:6" s="57" customFormat="1" ht="12.75">
      <c r="A608" s="60"/>
      <c r="B608" s="60"/>
      <c r="C608" s="60"/>
      <c r="D608" s="60"/>
      <c r="E608" s="60"/>
      <c r="F608" s="60"/>
    </row>
    <row r="609" spans="1:6" s="57" customFormat="1" ht="12.75">
      <c r="A609" s="60"/>
      <c r="B609" s="60"/>
      <c r="C609" s="60"/>
      <c r="D609" s="60"/>
      <c r="E609" s="60"/>
      <c r="F609" s="60"/>
    </row>
    <row r="610" spans="1:6" s="57" customFormat="1" ht="12.75">
      <c r="A610" s="60"/>
      <c r="B610" s="60"/>
      <c r="C610" s="60"/>
      <c r="D610" s="60"/>
      <c r="E610" s="60"/>
      <c r="F610" s="60"/>
    </row>
    <row r="611" spans="1:6" s="57" customFormat="1" ht="12.75">
      <c r="A611" s="60"/>
      <c r="B611" s="60"/>
      <c r="C611" s="60"/>
      <c r="D611" s="60"/>
      <c r="E611" s="60"/>
      <c r="F611" s="60"/>
    </row>
    <row r="612" spans="1:6" s="57" customFormat="1" ht="12.75">
      <c r="A612" s="60"/>
      <c r="B612" s="60"/>
      <c r="C612" s="60"/>
      <c r="D612" s="60"/>
      <c r="E612" s="60"/>
      <c r="F612" s="60"/>
    </row>
    <row r="613" spans="1:6" s="57" customFormat="1" ht="12.75">
      <c r="A613" s="60"/>
      <c r="B613" s="60"/>
      <c r="C613" s="60"/>
      <c r="D613" s="60"/>
      <c r="E613" s="60"/>
      <c r="F613" s="60"/>
    </row>
    <row r="614" spans="1:6" s="57" customFormat="1" ht="12.75">
      <c r="A614" s="60"/>
      <c r="B614" s="60"/>
      <c r="C614" s="60"/>
      <c r="D614" s="60"/>
      <c r="E614" s="60"/>
      <c r="F614" s="60"/>
    </row>
    <row r="615" spans="1:6" s="57" customFormat="1" ht="12.75">
      <c r="A615" s="60"/>
      <c r="B615" s="60"/>
      <c r="C615" s="60"/>
      <c r="D615" s="60"/>
      <c r="E615" s="60"/>
      <c r="F615" s="60"/>
    </row>
    <row r="616" spans="1:6" s="57" customFormat="1" ht="12.75">
      <c r="A616" s="60"/>
      <c r="B616" s="60"/>
      <c r="C616" s="60"/>
      <c r="D616" s="60"/>
      <c r="E616" s="60"/>
      <c r="F616" s="60"/>
    </row>
    <row r="617" spans="1:6" s="57" customFormat="1" ht="12.75">
      <c r="A617" s="60"/>
      <c r="B617" s="60"/>
      <c r="C617" s="60"/>
      <c r="D617" s="60"/>
      <c r="E617" s="60"/>
      <c r="F617" s="60"/>
    </row>
    <row r="618" spans="1:6" s="57" customFormat="1" ht="12.75">
      <c r="A618" s="60"/>
      <c r="B618" s="60"/>
      <c r="C618" s="60"/>
      <c r="D618" s="60"/>
      <c r="E618" s="60"/>
      <c r="F618" s="60"/>
    </row>
    <row r="619" spans="1:6" s="57" customFormat="1" ht="12.75">
      <c r="A619" s="60"/>
      <c r="B619" s="60"/>
      <c r="C619" s="60"/>
      <c r="D619" s="60"/>
      <c r="E619" s="60"/>
      <c r="F619" s="60"/>
    </row>
    <row r="620" spans="1:6" s="57" customFormat="1" ht="12.75">
      <c r="A620" s="60"/>
      <c r="B620" s="60"/>
      <c r="C620" s="60"/>
      <c r="D620" s="60"/>
      <c r="E620" s="60"/>
      <c r="F620" s="60"/>
    </row>
    <row r="621" spans="1:6" s="57" customFormat="1" ht="12.75">
      <c r="A621" s="60"/>
      <c r="B621" s="60"/>
      <c r="C621" s="60"/>
      <c r="D621" s="60"/>
      <c r="E621" s="60"/>
      <c r="F621" s="60"/>
    </row>
    <row r="622" spans="1:6" s="57" customFormat="1" ht="12.75">
      <c r="A622" s="60"/>
      <c r="B622" s="60"/>
      <c r="C622" s="60"/>
      <c r="D622" s="60"/>
      <c r="E622" s="60"/>
      <c r="F622" s="60"/>
    </row>
    <row r="623" spans="1:6" s="57" customFormat="1" ht="12.75">
      <c r="A623" s="60"/>
      <c r="B623" s="60"/>
      <c r="C623" s="60"/>
      <c r="D623" s="60"/>
      <c r="E623" s="60"/>
      <c r="F623" s="60"/>
    </row>
    <row r="624" spans="1:6" s="57" customFormat="1" ht="12.75">
      <c r="A624" s="60"/>
      <c r="B624" s="60"/>
      <c r="C624" s="60"/>
      <c r="D624" s="60"/>
      <c r="E624" s="60"/>
      <c r="F624" s="60"/>
    </row>
    <row r="625" spans="1:6" s="57" customFormat="1" ht="12.75">
      <c r="A625" s="60"/>
      <c r="B625" s="60"/>
      <c r="C625" s="60"/>
      <c r="D625" s="60"/>
      <c r="E625" s="60"/>
      <c r="F625" s="60"/>
    </row>
    <row r="626" spans="1:6" s="57" customFormat="1" ht="12.75">
      <c r="A626" s="60"/>
      <c r="B626" s="60"/>
      <c r="C626" s="60"/>
      <c r="D626" s="60"/>
      <c r="E626" s="60"/>
      <c r="F626" s="60"/>
    </row>
    <row r="627" spans="1:6" s="57" customFormat="1" ht="12.75">
      <c r="A627" s="60"/>
      <c r="B627" s="60"/>
      <c r="C627" s="60"/>
      <c r="D627" s="60"/>
      <c r="E627" s="60"/>
      <c r="F627" s="60"/>
    </row>
    <row r="628" spans="1:6" s="57" customFormat="1" ht="12.75">
      <c r="A628" s="60"/>
      <c r="B628" s="60"/>
      <c r="C628" s="60"/>
      <c r="D628" s="60"/>
      <c r="E628" s="60"/>
      <c r="F628" s="60"/>
    </row>
    <row r="629" spans="1:6" s="57" customFormat="1" ht="12.75">
      <c r="A629" s="60"/>
      <c r="B629" s="60"/>
      <c r="C629" s="60"/>
      <c r="D629" s="60"/>
      <c r="E629" s="60"/>
      <c r="F629" s="60"/>
    </row>
    <row r="630" spans="1:6" s="57" customFormat="1" ht="12.75">
      <c r="A630" s="60"/>
      <c r="B630" s="60"/>
      <c r="C630" s="60"/>
      <c r="D630" s="60"/>
      <c r="E630" s="60"/>
      <c r="F630" s="60"/>
    </row>
    <row r="631" spans="1:6" s="57" customFormat="1" ht="12.75">
      <c r="A631" s="60"/>
      <c r="B631" s="60"/>
      <c r="C631" s="60"/>
      <c r="D631" s="60"/>
      <c r="E631" s="60"/>
      <c r="F631" s="60"/>
    </row>
    <row r="632" spans="1:6" s="57" customFormat="1" ht="12.75">
      <c r="A632" s="60"/>
      <c r="B632" s="60"/>
      <c r="C632" s="60"/>
      <c r="D632" s="60"/>
      <c r="E632" s="60"/>
      <c r="F632" s="60"/>
    </row>
    <row r="633" spans="1:6" s="57" customFormat="1" ht="12.75">
      <c r="A633" s="60"/>
      <c r="B633" s="60"/>
      <c r="C633" s="60"/>
      <c r="D633" s="60"/>
      <c r="E633" s="60"/>
      <c r="F633" s="60"/>
    </row>
    <row r="634" spans="1:6" s="57" customFormat="1" ht="12.75">
      <c r="A634" s="60"/>
      <c r="B634" s="60"/>
      <c r="C634" s="60"/>
      <c r="D634" s="60"/>
      <c r="E634" s="60"/>
      <c r="F634" s="60"/>
    </row>
    <row r="635" spans="1:6" s="57" customFormat="1" ht="12.75">
      <c r="A635" s="60"/>
      <c r="B635" s="60"/>
      <c r="C635" s="60"/>
      <c r="D635" s="60"/>
      <c r="E635" s="60"/>
      <c r="F635" s="60"/>
    </row>
    <row r="636" spans="1:6" s="57" customFormat="1" ht="12.75">
      <c r="A636" s="60"/>
      <c r="B636" s="60"/>
      <c r="C636" s="60"/>
      <c r="D636" s="60"/>
      <c r="E636" s="60"/>
      <c r="F636" s="60"/>
    </row>
    <row r="637" spans="1:6" s="57" customFormat="1" ht="12.75">
      <c r="A637" s="60"/>
      <c r="B637" s="60"/>
      <c r="C637" s="60"/>
      <c r="D637" s="60"/>
      <c r="E637" s="60"/>
      <c r="F637" s="60"/>
    </row>
    <row r="638" spans="1:6" s="57" customFormat="1" ht="12.75">
      <c r="A638" s="60"/>
      <c r="B638" s="60"/>
      <c r="C638" s="60"/>
      <c r="D638" s="60"/>
      <c r="E638" s="60"/>
      <c r="F638" s="60"/>
    </row>
    <row r="639" spans="1:6" s="57" customFormat="1" ht="12.75">
      <c r="A639" s="60"/>
      <c r="B639" s="60"/>
      <c r="C639" s="60"/>
      <c r="D639" s="60"/>
      <c r="E639" s="60"/>
      <c r="F639" s="60"/>
    </row>
    <row r="640" spans="1:6" s="57" customFormat="1" ht="12.75">
      <c r="A640" s="60"/>
      <c r="B640" s="60"/>
      <c r="C640" s="60"/>
      <c r="D640" s="60"/>
      <c r="E640" s="60"/>
      <c r="F640" s="60"/>
    </row>
    <row r="641" spans="1:6" s="57" customFormat="1" ht="12.75">
      <c r="A641" s="60"/>
      <c r="B641" s="60"/>
      <c r="C641" s="60"/>
      <c r="D641" s="60"/>
      <c r="E641" s="60"/>
      <c r="F641" s="60"/>
    </row>
    <row r="642" spans="1:6" s="57" customFormat="1" ht="12.75">
      <c r="A642" s="60"/>
      <c r="B642" s="60"/>
      <c r="C642" s="60"/>
      <c r="D642" s="60"/>
      <c r="E642" s="60"/>
      <c r="F642" s="60"/>
    </row>
    <row r="643" spans="1:6" s="57" customFormat="1" ht="12.75">
      <c r="A643" s="60"/>
      <c r="B643" s="60"/>
      <c r="C643" s="60"/>
      <c r="D643" s="60"/>
      <c r="E643" s="60"/>
      <c r="F643" s="60"/>
    </row>
    <row r="644" spans="1:6" s="57" customFormat="1" ht="12.75">
      <c r="A644" s="60"/>
      <c r="B644" s="60"/>
      <c r="C644" s="60"/>
      <c r="D644" s="60"/>
      <c r="E644" s="60"/>
      <c r="F644" s="60"/>
    </row>
    <row r="645" spans="1:6" s="57" customFormat="1" ht="12.75">
      <c r="A645" s="60"/>
      <c r="B645" s="60"/>
      <c r="C645" s="60"/>
      <c r="D645" s="60"/>
      <c r="E645" s="60"/>
      <c r="F645" s="60"/>
    </row>
    <row r="646" spans="1:6" s="57" customFormat="1" ht="12.75">
      <c r="A646" s="60"/>
      <c r="B646" s="60"/>
      <c r="C646" s="60"/>
      <c r="D646" s="60"/>
      <c r="E646" s="60"/>
      <c r="F646" s="60"/>
    </row>
    <row r="647" spans="1:6" s="57" customFormat="1" ht="12.75">
      <c r="A647" s="60"/>
      <c r="B647" s="60"/>
      <c r="C647" s="60"/>
      <c r="D647" s="60"/>
      <c r="E647" s="60"/>
      <c r="F647" s="60"/>
    </row>
    <row r="648" spans="1:6" s="57" customFormat="1" ht="12.75">
      <c r="A648" s="60"/>
      <c r="B648" s="60"/>
      <c r="C648" s="60"/>
      <c r="D648" s="60"/>
      <c r="E648" s="60"/>
      <c r="F648" s="60"/>
    </row>
    <row r="649" spans="1:6" s="57" customFormat="1" ht="12.75">
      <c r="A649" s="60"/>
      <c r="B649" s="60"/>
      <c r="C649" s="60"/>
      <c r="D649" s="60"/>
      <c r="E649" s="60"/>
      <c r="F649" s="60"/>
    </row>
    <row r="650" spans="1:6" s="57" customFormat="1" ht="12.75">
      <c r="A650" s="60"/>
      <c r="B650" s="60"/>
      <c r="C650" s="60"/>
      <c r="D650" s="60"/>
      <c r="E650" s="60"/>
      <c r="F650" s="60"/>
    </row>
    <row r="651" spans="1:6" s="57" customFormat="1" ht="12.75">
      <c r="A651" s="60"/>
      <c r="B651" s="60"/>
      <c r="C651" s="60"/>
      <c r="D651" s="60"/>
      <c r="E651" s="60"/>
      <c r="F651" s="60"/>
    </row>
    <row r="652" spans="1:6" s="57" customFormat="1" ht="12.75">
      <c r="A652" s="60"/>
      <c r="B652" s="60"/>
      <c r="C652" s="60"/>
      <c r="D652" s="60"/>
      <c r="E652" s="60"/>
      <c r="F652" s="60"/>
    </row>
    <row r="653" spans="1:6" s="57" customFormat="1" ht="12.75">
      <c r="A653" s="60"/>
      <c r="B653" s="60"/>
      <c r="C653" s="60"/>
      <c r="D653" s="60"/>
      <c r="E653" s="60"/>
      <c r="F653" s="60"/>
    </row>
    <row r="654" spans="1:6" s="57" customFormat="1" ht="12.75">
      <c r="A654" s="60"/>
      <c r="B654" s="60"/>
      <c r="C654" s="60"/>
      <c r="D654" s="60"/>
      <c r="E654" s="60"/>
      <c r="F654" s="60"/>
    </row>
    <row r="655" spans="1:6" s="57" customFormat="1" ht="12.75">
      <c r="A655" s="60"/>
      <c r="B655" s="60"/>
      <c r="C655" s="60"/>
      <c r="D655" s="60"/>
      <c r="E655" s="60"/>
      <c r="F655" s="60"/>
    </row>
    <row r="656" spans="1:6" s="57" customFormat="1" ht="12.75">
      <c r="A656" s="60"/>
      <c r="B656" s="60"/>
      <c r="C656" s="60"/>
      <c r="D656" s="60"/>
      <c r="E656" s="60"/>
      <c r="F656" s="60"/>
    </row>
    <row r="657" spans="1:6" s="57" customFormat="1" ht="12.75">
      <c r="A657" s="60"/>
      <c r="B657" s="60"/>
      <c r="C657" s="60"/>
      <c r="D657" s="60"/>
      <c r="E657" s="60"/>
      <c r="F657" s="60"/>
    </row>
    <row r="658" spans="1:6" s="57" customFormat="1" ht="12.75">
      <c r="A658" s="60"/>
      <c r="B658" s="60"/>
      <c r="C658" s="60"/>
      <c r="D658" s="60"/>
      <c r="E658" s="60"/>
      <c r="F658" s="60"/>
    </row>
    <row r="659" spans="1:6" s="57" customFormat="1" ht="12.75">
      <c r="A659" s="60"/>
      <c r="B659" s="60"/>
      <c r="C659" s="60"/>
      <c r="D659" s="60"/>
      <c r="E659" s="60"/>
      <c r="F659" s="60"/>
    </row>
    <row r="660" spans="1:6" s="57" customFormat="1" ht="12.75">
      <c r="A660" s="60"/>
      <c r="B660" s="60"/>
      <c r="C660" s="60"/>
      <c r="D660" s="60"/>
      <c r="E660" s="60"/>
      <c r="F660" s="60"/>
    </row>
    <row r="661" spans="1:6" s="57" customFormat="1" ht="12.75">
      <c r="A661" s="60"/>
      <c r="B661" s="60"/>
      <c r="C661" s="60"/>
      <c r="D661" s="60"/>
      <c r="E661" s="60"/>
      <c r="F661" s="60"/>
    </row>
    <row r="662" spans="1:6" s="57" customFormat="1" ht="12.75">
      <c r="A662" s="60"/>
      <c r="B662" s="60"/>
      <c r="C662" s="60"/>
      <c r="D662" s="60"/>
      <c r="E662" s="60"/>
      <c r="F662" s="60"/>
    </row>
    <row r="663" spans="1:6" s="57" customFormat="1" ht="12.75">
      <c r="A663" s="60"/>
      <c r="B663" s="60"/>
      <c r="C663" s="60"/>
      <c r="D663" s="60"/>
      <c r="E663" s="60"/>
      <c r="F663" s="60"/>
    </row>
    <row r="664" spans="1:6" s="57" customFormat="1" ht="12.75">
      <c r="A664" s="60"/>
      <c r="B664" s="60"/>
      <c r="C664" s="60"/>
      <c r="D664" s="60"/>
      <c r="E664" s="60"/>
      <c r="F664" s="60"/>
    </row>
    <row r="665" spans="1:6" s="57" customFormat="1" ht="12.75">
      <c r="A665" s="60"/>
      <c r="B665" s="60"/>
      <c r="C665" s="60"/>
      <c r="D665" s="60"/>
      <c r="E665" s="60"/>
      <c r="F665" s="60"/>
    </row>
    <row r="666" spans="1:6" s="57" customFormat="1" ht="12.75">
      <c r="A666" s="60"/>
      <c r="B666" s="60"/>
      <c r="C666" s="60"/>
      <c r="D666" s="60"/>
      <c r="E666" s="60"/>
      <c r="F666" s="60"/>
    </row>
    <row r="667" spans="1:6" s="57" customFormat="1" ht="12.75">
      <c r="A667" s="60"/>
      <c r="B667" s="60"/>
      <c r="C667" s="60"/>
      <c r="D667" s="60"/>
      <c r="E667" s="60"/>
      <c r="F667" s="60"/>
    </row>
    <row r="668" spans="1:6" s="57" customFormat="1" ht="12.75">
      <c r="A668" s="60"/>
      <c r="B668" s="60"/>
      <c r="C668" s="60"/>
      <c r="D668" s="60"/>
      <c r="E668" s="60"/>
      <c r="F668" s="60"/>
    </row>
    <row r="669" spans="1:6" s="57" customFormat="1" ht="12.75">
      <c r="A669" s="60"/>
      <c r="B669" s="60"/>
      <c r="C669" s="60"/>
      <c r="D669" s="60"/>
      <c r="E669" s="60"/>
      <c r="F669" s="60"/>
    </row>
    <row r="670" spans="1:6" s="57" customFormat="1" ht="12.75">
      <c r="A670" s="60"/>
      <c r="B670" s="60"/>
      <c r="C670" s="60"/>
      <c r="D670" s="60"/>
      <c r="E670" s="60"/>
      <c r="F670" s="60"/>
    </row>
    <row r="671" spans="1:6" s="57" customFormat="1" ht="12.75">
      <c r="A671" s="60"/>
      <c r="B671" s="60"/>
      <c r="C671" s="60"/>
      <c r="D671" s="60"/>
      <c r="E671" s="60"/>
      <c r="F671" s="60"/>
    </row>
    <row r="672" spans="1:6" s="57" customFormat="1" ht="12.75">
      <c r="A672" s="60"/>
      <c r="B672" s="60"/>
      <c r="C672" s="60"/>
      <c r="D672" s="60"/>
      <c r="E672" s="60"/>
      <c r="F672" s="60"/>
    </row>
    <row r="673" spans="1:6" s="57" customFormat="1" ht="12.75">
      <c r="A673" s="60"/>
      <c r="B673" s="60"/>
      <c r="C673" s="60"/>
      <c r="D673" s="60"/>
      <c r="E673" s="60"/>
      <c r="F673" s="60"/>
    </row>
    <row r="674" spans="1:6" s="57" customFormat="1" ht="12.75">
      <c r="A674" s="60"/>
      <c r="B674" s="60"/>
      <c r="C674" s="60"/>
      <c r="D674" s="60"/>
      <c r="E674" s="60"/>
      <c r="F674" s="60"/>
    </row>
    <row r="675" spans="1:6" s="57" customFormat="1" ht="12.75">
      <c r="A675" s="60"/>
      <c r="B675" s="60"/>
      <c r="C675" s="60"/>
      <c r="D675" s="60"/>
      <c r="E675" s="60"/>
      <c r="F675" s="60"/>
    </row>
    <row r="676" spans="1:6" s="57" customFormat="1" ht="12.75">
      <c r="A676" s="60"/>
      <c r="B676" s="60"/>
      <c r="C676" s="60"/>
      <c r="D676" s="60"/>
      <c r="E676" s="60"/>
      <c r="F676" s="60"/>
    </row>
    <row r="677" spans="1:6" s="57" customFormat="1" ht="12.75">
      <c r="A677" s="60"/>
      <c r="B677" s="60"/>
      <c r="C677" s="60"/>
      <c r="D677" s="60"/>
      <c r="E677" s="60"/>
      <c r="F677" s="60"/>
    </row>
    <row r="678" spans="1:6" s="57" customFormat="1" ht="12.75">
      <c r="A678" s="60"/>
      <c r="B678" s="60"/>
      <c r="C678" s="60"/>
      <c r="D678" s="60"/>
      <c r="E678" s="60"/>
      <c r="F678" s="60"/>
    </row>
    <row r="679" spans="1:6" s="57" customFormat="1" ht="12.75">
      <c r="A679" s="60"/>
      <c r="B679" s="60"/>
      <c r="C679" s="60"/>
      <c r="D679" s="60"/>
      <c r="E679" s="60"/>
      <c r="F679" s="60"/>
    </row>
    <row r="680" spans="1:6" s="57" customFormat="1" ht="12.75">
      <c r="A680" s="60"/>
      <c r="B680" s="60"/>
      <c r="C680" s="60"/>
      <c r="D680" s="60"/>
      <c r="E680" s="60"/>
      <c r="F680" s="60"/>
    </row>
    <row r="681" spans="1:6" s="57" customFormat="1" ht="12.75">
      <c r="A681" s="60"/>
      <c r="B681" s="60"/>
      <c r="C681" s="60"/>
      <c r="D681" s="60"/>
      <c r="E681" s="60"/>
      <c r="F681" s="60"/>
    </row>
    <row r="682" spans="1:6" s="57" customFormat="1" ht="12.75">
      <c r="A682" s="60"/>
      <c r="B682" s="60"/>
      <c r="C682" s="60"/>
      <c r="D682" s="60"/>
      <c r="E682" s="60"/>
      <c r="F682" s="60"/>
    </row>
    <row r="683" spans="1:6" s="57" customFormat="1" ht="12.75">
      <c r="A683" s="60"/>
      <c r="B683" s="60"/>
      <c r="C683" s="60"/>
      <c r="D683" s="60"/>
      <c r="E683" s="60"/>
      <c r="F683" s="60"/>
    </row>
    <row r="684" spans="1:6" s="57" customFormat="1" ht="12.75">
      <c r="A684" s="60"/>
      <c r="B684" s="60"/>
      <c r="C684" s="60"/>
      <c r="D684" s="60"/>
      <c r="E684" s="60"/>
      <c r="F684" s="60"/>
    </row>
    <row r="685" spans="1:6" s="57" customFormat="1" ht="12.75">
      <c r="A685" s="60"/>
      <c r="B685" s="60"/>
      <c r="C685" s="60"/>
      <c r="D685" s="60"/>
      <c r="E685" s="60"/>
      <c r="F685" s="60"/>
    </row>
    <row r="686" spans="1:6" s="57" customFormat="1" ht="12.75">
      <c r="A686" s="60"/>
      <c r="B686" s="60"/>
      <c r="C686" s="60"/>
      <c r="D686" s="60"/>
      <c r="E686" s="60"/>
      <c r="F686" s="60"/>
    </row>
    <row r="687" spans="1:6" s="57" customFormat="1" ht="12.75">
      <c r="A687" s="60"/>
      <c r="B687" s="60"/>
      <c r="C687" s="60"/>
      <c r="D687" s="60"/>
      <c r="E687" s="60"/>
      <c r="F687" s="60"/>
    </row>
    <row r="688" spans="1:6" s="57" customFormat="1" ht="12.75">
      <c r="A688" s="60"/>
      <c r="B688" s="60"/>
      <c r="C688" s="60"/>
      <c r="D688" s="60"/>
      <c r="E688" s="60"/>
      <c r="F688" s="60"/>
    </row>
    <row r="689" spans="1:6" s="57" customFormat="1" ht="12.75">
      <c r="A689" s="60"/>
      <c r="B689" s="60"/>
      <c r="C689" s="60"/>
      <c r="D689" s="60"/>
      <c r="E689" s="60"/>
      <c r="F689" s="60"/>
    </row>
    <row r="690" spans="1:6" s="57" customFormat="1" ht="12.75">
      <c r="A690" s="60"/>
      <c r="B690" s="60"/>
      <c r="C690" s="60"/>
      <c r="D690" s="60"/>
      <c r="E690" s="60"/>
      <c r="F690" s="60"/>
    </row>
    <row r="691" spans="1:6" s="57" customFormat="1" ht="12.75">
      <c r="A691" s="60"/>
      <c r="B691" s="60"/>
      <c r="C691" s="60"/>
      <c r="D691" s="60"/>
      <c r="E691" s="60"/>
      <c r="F691" s="60"/>
    </row>
    <row r="692" spans="1:6" s="57" customFormat="1" ht="12.75">
      <c r="A692" s="60"/>
      <c r="B692" s="60"/>
      <c r="C692" s="60"/>
      <c r="D692" s="60"/>
      <c r="E692" s="60"/>
      <c r="F692" s="60"/>
    </row>
    <row r="693" spans="1:6" s="57" customFormat="1" ht="12.75">
      <c r="A693" s="60"/>
      <c r="B693" s="60"/>
      <c r="C693" s="60"/>
      <c r="D693" s="60"/>
      <c r="E693" s="60"/>
      <c r="F693" s="60"/>
    </row>
    <row r="694" spans="1:6" s="57" customFormat="1" ht="12.75">
      <c r="A694" s="60"/>
      <c r="B694" s="60"/>
      <c r="C694" s="60"/>
      <c r="D694" s="60"/>
      <c r="E694" s="60"/>
      <c r="F694" s="60"/>
    </row>
    <row r="695" spans="1:6" s="57" customFormat="1" ht="12.75">
      <c r="A695" s="60"/>
      <c r="B695" s="60"/>
      <c r="C695" s="60"/>
      <c r="D695" s="60"/>
      <c r="E695" s="60"/>
      <c r="F695" s="60"/>
    </row>
    <row r="696" spans="1:6" s="57" customFormat="1" ht="12.75">
      <c r="A696" s="60"/>
      <c r="B696" s="60"/>
      <c r="C696" s="60"/>
      <c r="D696" s="60"/>
      <c r="E696" s="60"/>
      <c r="F696" s="60"/>
    </row>
    <row r="697" spans="1:6" s="57" customFormat="1" ht="12.75">
      <c r="A697" s="60"/>
      <c r="B697" s="60"/>
      <c r="C697" s="60"/>
      <c r="D697" s="60"/>
      <c r="E697" s="60"/>
      <c r="F697" s="60"/>
    </row>
    <row r="698" spans="1:6" s="57" customFormat="1" ht="12.75">
      <c r="A698" s="60"/>
      <c r="B698" s="60"/>
      <c r="C698" s="60"/>
      <c r="D698" s="60"/>
      <c r="E698" s="60"/>
      <c r="F698" s="60"/>
    </row>
    <row r="699" spans="1:6" s="57" customFormat="1" ht="12.75">
      <c r="A699" s="60"/>
      <c r="B699" s="60"/>
      <c r="C699" s="60"/>
      <c r="D699" s="60"/>
      <c r="E699" s="60"/>
      <c r="F699" s="60"/>
    </row>
    <row r="700" spans="1:6" s="57" customFormat="1" ht="12.75">
      <c r="A700" s="60"/>
      <c r="B700" s="60"/>
      <c r="C700" s="60"/>
      <c r="D700" s="60"/>
      <c r="E700" s="60"/>
      <c r="F700" s="60"/>
    </row>
    <row r="701" spans="1:6" s="57" customFormat="1" ht="12.75">
      <c r="A701" s="60"/>
      <c r="B701" s="60"/>
      <c r="C701" s="60"/>
      <c r="D701" s="60"/>
      <c r="E701" s="60"/>
      <c r="F701" s="60"/>
    </row>
    <row r="702" spans="1:6" s="57" customFormat="1" ht="12.75">
      <c r="A702" s="60"/>
      <c r="B702" s="60"/>
      <c r="C702" s="60"/>
      <c r="D702" s="60"/>
      <c r="E702" s="60"/>
      <c r="F702" s="60"/>
    </row>
    <row r="703" spans="1:6" s="57" customFormat="1" ht="12.75">
      <c r="A703" s="60"/>
      <c r="B703" s="60"/>
      <c r="C703" s="60"/>
      <c r="D703" s="60"/>
      <c r="E703" s="60"/>
      <c r="F703" s="60"/>
    </row>
    <row r="704" spans="1:6" s="57" customFormat="1" ht="12.75">
      <c r="A704" s="60"/>
      <c r="B704" s="60"/>
      <c r="C704" s="60"/>
      <c r="D704" s="60"/>
      <c r="E704" s="60"/>
      <c r="F704" s="60"/>
    </row>
    <row r="705" spans="1:6" s="57" customFormat="1" ht="12.75">
      <c r="A705" s="60"/>
      <c r="B705" s="60"/>
      <c r="C705" s="60"/>
      <c r="D705" s="60"/>
      <c r="E705" s="60"/>
      <c r="F705" s="60"/>
    </row>
    <row r="706" spans="1:6" s="57" customFormat="1" ht="12.75">
      <c r="A706" s="60"/>
      <c r="B706" s="60"/>
      <c r="C706" s="60"/>
      <c r="D706" s="60"/>
      <c r="E706" s="60"/>
      <c r="F706" s="60"/>
    </row>
    <row r="707" spans="1:6" s="57" customFormat="1" ht="12.75">
      <c r="A707" s="60"/>
      <c r="B707" s="60"/>
      <c r="C707" s="60"/>
      <c r="D707" s="60"/>
      <c r="E707" s="60"/>
      <c r="F707" s="60"/>
    </row>
    <row r="708" spans="1:6" s="57" customFormat="1" ht="12.75">
      <c r="A708" s="60"/>
      <c r="B708" s="60"/>
      <c r="C708" s="60"/>
      <c r="D708" s="60"/>
      <c r="E708" s="60"/>
      <c r="F708" s="60"/>
    </row>
    <row r="709" spans="1:6" s="57" customFormat="1" ht="12.75">
      <c r="A709" s="60"/>
      <c r="B709" s="60"/>
      <c r="C709" s="60"/>
      <c r="D709" s="60"/>
      <c r="E709" s="60"/>
      <c r="F709" s="60"/>
    </row>
    <row r="710" spans="1:6" s="57" customFormat="1" ht="12.75">
      <c r="A710" s="60"/>
      <c r="B710" s="60"/>
      <c r="C710" s="60"/>
      <c r="D710" s="60"/>
      <c r="E710" s="60"/>
      <c r="F710" s="60"/>
    </row>
    <row r="711" spans="1:6" s="57" customFormat="1" ht="12.75">
      <c r="A711" s="60"/>
      <c r="B711" s="60"/>
      <c r="C711" s="60"/>
      <c r="D711" s="60"/>
      <c r="E711" s="60"/>
      <c r="F711" s="60"/>
    </row>
    <row r="712" spans="1:6" s="57" customFormat="1" ht="12.75">
      <c r="A712" s="60"/>
      <c r="B712" s="60"/>
      <c r="C712" s="60"/>
      <c r="D712" s="60"/>
      <c r="E712" s="60"/>
      <c r="F712" s="60"/>
    </row>
    <row r="713" spans="1:6" s="57" customFormat="1" ht="12.75">
      <c r="A713" s="60"/>
      <c r="B713" s="60"/>
      <c r="C713" s="60"/>
      <c r="D713" s="60"/>
      <c r="E713" s="60"/>
      <c r="F713" s="60"/>
    </row>
    <row r="714" spans="1:6" s="57" customFormat="1" ht="12.75">
      <c r="A714" s="60"/>
      <c r="B714" s="60"/>
      <c r="C714" s="60"/>
      <c r="D714" s="60"/>
      <c r="E714" s="60"/>
      <c r="F714" s="60"/>
    </row>
    <row r="715" spans="1:6" s="57" customFormat="1" ht="12.75">
      <c r="A715" s="60"/>
      <c r="B715" s="60"/>
      <c r="C715" s="60"/>
      <c r="D715" s="60"/>
      <c r="E715" s="60"/>
      <c r="F715" s="60"/>
    </row>
    <row r="716" spans="1:6" s="57" customFormat="1" ht="12.75">
      <c r="A716" s="60"/>
      <c r="B716" s="60"/>
      <c r="C716" s="60"/>
      <c r="D716" s="60"/>
      <c r="E716" s="60"/>
      <c r="F716" s="60"/>
    </row>
    <row r="717" spans="1:6" s="57" customFormat="1" ht="12.75">
      <c r="A717" s="60"/>
      <c r="B717" s="60"/>
      <c r="C717" s="60"/>
      <c r="D717" s="60"/>
      <c r="E717" s="60"/>
      <c r="F717" s="60"/>
    </row>
    <row r="718" spans="1:6" s="57" customFormat="1" ht="12.75">
      <c r="A718" s="60"/>
      <c r="B718" s="60"/>
      <c r="C718" s="60"/>
      <c r="D718" s="60"/>
      <c r="E718" s="60"/>
      <c r="F718" s="60"/>
    </row>
    <row r="719" spans="1:6" s="57" customFormat="1" ht="12.75">
      <c r="A719" s="60"/>
      <c r="B719" s="60"/>
      <c r="C719" s="60"/>
      <c r="D719" s="60"/>
      <c r="E719" s="60"/>
      <c r="F719" s="60"/>
    </row>
    <row r="720" spans="1:6" s="57" customFormat="1" ht="12.75">
      <c r="A720" s="60"/>
      <c r="B720" s="60"/>
      <c r="C720" s="60"/>
      <c r="D720" s="60"/>
      <c r="E720" s="60"/>
      <c r="F720" s="60"/>
    </row>
    <row r="721" spans="1:6" s="57" customFormat="1" ht="12.75">
      <c r="A721" s="60"/>
      <c r="B721" s="60"/>
      <c r="C721" s="60"/>
      <c r="D721" s="60"/>
      <c r="E721" s="60"/>
      <c r="F721" s="60"/>
    </row>
    <row r="722" spans="1:6" s="57" customFormat="1" ht="12.75">
      <c r="A722" s="60"/>
      <c r="B722" s="60"/>
      <c r="C722" s="60"/>
      <c r="D722" s="60"/>
      <c r="E722" s="60"/>
      <c r="F722" s="60"/>
    </row>
    <row r="723" spans="1:6" s="57" customFormat="1" ht="12.75">
      <c r="A723" s="60"/>
      <c r="B723" s="60"/>
      <c r="C723" s="60"/>
      <c r="D723" s="60"/>
      <c r="E723" s="60"/>
      <c r="F723" s="60"/>
    </row>
    <row r="724" spans="1:6" s="57" customFormat="1" ht="12.75">
      <c r="A724" s="60"/>
      <c r="B724" s="60"/>
      <c r="C724" s="60"/>
      <c r="D724" s="60"/>
      <c r="E724" s="60"/>
      <c r="F724" s="60"/>
    </row>
    <row r="725" spans="1:6" s="57" customFormat="1" ht="12.75">
      <c r="A725" s="60"/>
      <c r="B725" s="60"/>
      <c r="C725" s="60"/>
      <c r="D725" s="60"/>
      <c r="E725" s="60"/>
      <c r="F725" s="60"/>
    </row>
    <row r="726" spans="1:6" s="57" customFormat="1" ht="12.75">
      <c r="A726" s="60"/>
      <c r="B726" s="60"/>
      <c r="C726" s="60"/>
      <c r="D726" s="60"/>
      <c r="E726" s="60"/>
      <c r="F726" s="60"/>
    </row>
    <row r="727" spans="1:6" s="57" customFormat="1" ht="12.75">
      <c r="A727" s="60"/>
      <c r="B727" s="60"/>
      <c r="C727" s="60"/>
      <c r="D727" s="60"/>
      <c r="E727" s="60"/>
      <c r="F727" s="60"/>
    </row>
    <row r="728" spans="1:6" s="57" customFormat="1" ht="12.75">
      <c r="A728" s="60"/>
      <c r="B728" s="60"/>
      <c r="C728" s="60"/>
      <c r="D728" s="60"/>
      <c r="E728" s="60"/>
      <c r="F728" s="60"/>
    </row>
    <row r="729" spans="1:6" s="57" customFormat="1" ht="12.75">
      <c r="A729" s="60"/>
      <c r="B729" s="60"/>
      <c r="C729" s="60"/>
      <c r="D729" s="60"/>
      <c r="E729" s="60"/>
      <c r="F729" s="60"/>
    </row>
    <row r="730" spans="1:6" s="57" customFormat="1" ht="12.75">
      <c r="A730" s="60"/>
      <c r="B730" s="60"/>
      <c r="C730" s="60"/>
      <c r="D730" s="60"/>
      <c r="E730" s="60"/>
      <c r="F730" s="60"/>
    </row>
    <row r="731" spans="1:6" s="57" customFormat="1" ht="12.75">
      <c r="A731" s="60"/>
      <c r="B731" s="60"/>
      <c r="C731" s="60"/>
      <c r="D731" s="60"/>
      <c r="E731" s="60"/>
      <c r="F731" s="60"/>
    </row>
    <row r="732" spans="1:6" s="57" customFormat="1" ht="12.75">
      <c r="A732" s="60"/>
      <c r="B732" s="60"/>
      <c r="C732" s="60"/>
      <c r="D732" s="60"/>
      <c r="E732" s="60"/>
      <c r="F732" s="60"/>
    </row>
    <row r="733" spans="1:6" s="57" customFormat="1" ht="12.75">
      <c r="A733" s="60"/>
      <c r="B733" s="60"/>
      <c r="C733" s="60"/>
      <c r="D733" s="60"/>
      <c r="E733" s="60"/>
      <c r="F733" s="60"/>
    </row>
    <row r="734" spans="1:6" s="57" customFormat="1" ht="12.75">
      <c r="A734" s="60"/>
      <c r="B734" s="60"/>
      <c r="C734" s="60"/>
      <c r="D734" s="60"/>
      <c r="E734" s="60"/>
      <c r="F734" s="60"/>
    </row>
    <row r="735" spans="1:6" s="57" customFormat="1" ht="12.75">
      <c r="A735" s="60"/>
      <c r="B735" s="60"/>
      <c r="C735" s="60"/>
      <c r="D735" s="60"/>
      <c r="E735" s="60"/>
      <c r="F735" s="60"/>
    </row>
    <row r="736" spans="1:6" s="57" customFormat="1" ht="12.75">
      <c r="A736" s="60"/>
      <c r="B736" s="60"/>
      <c r="C736" s="60"/>
      <c r="D736" s="60"/>
      <c r="E736" s="60"/>
      <c r="F736" s="60"/>
    </row>
    <row r="737" spans="1:6" s="57" customFormat="1" ht="12.75">
      <c r="A737" s="60"/>
      <c r="B737" s="60"/>
      <c r="C737" s="60"/>
      <c r="D737" s="60"/>
      <c r="E737" s="60"/>
      <c r="F737" s="60"/>
    </row>
  </sheetData>
  <printOptions horizontalCentered="1"/>
  <pageMargins left="0.3937007874015748" right="0.3937007874015748" top="1.1811023622047245" bottom="0.7874015748031497" header="0.5118110236220472" footer="0.7086614173228347"/>
  <pageSetup firstPageNumber="22" useFirstPageNumber="1" horizontalDpi="360" verticalDpi="360" orientation="landscape" paperSize="9" r:id="rId1"/>
  <headerFooter alignWithMargins="0">
    <oddHeader xml:space="preserve">&amp;C&amp;"Times New Roman CE,Félkövér\&amp;14TAPOLCA VÁROS ÖNKORMÁNYZATA&amp;"Arial CE,Félkövér\&amp;12
&amp;"Times New Roman CE,Félkövér\2006.évi  felújítási kiadásainak teljesítése&amp;R5. sz. melléklet
ezer  Ft    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X557"/>
  <sheetViews>
    <sheetView view="pageBreakPreview" zoomScale="80" zoomScaleSheetLayoutView="80" workbookViewId="0" topLeftCell="A1">
      <selection activeCell="B32" sqref="B32"/>
    </sheetView>
  </sheetViews>
  <sheetFormatPr defaultColWidth="10.375" defaultRowHeight="12.75"/>
  <cols>
    <col min="1" max="1" width="7.75390625" style="60" customWidth="1"/>
    <col min="2" max="2" width="65.75390625" style="65" customWidth="1"/>
    <col min="3" max="3" width="10.75390625" style="65" customWidth="1"/>
    <col min="4" max="6" width="10.75390625" style="4" customWidth="1"/>
    <col min="7" max="99" width="10.375" style="4" customWidth="1"/>
  </cols>
  <sheetData>
    <row r="1" spans="1:6" s="7" customFormat="1" ht="60" customHeight="1">
      <c r="A1" s="220" t="s">
        <v>197</v>
      </c>
      <c r="B1" s="118" t="s">
        <v>513</v>
      </c>
      <c r="C1" s="70" t="s">
        <v>574</v>
      </c>
      <c r="D1" s="70" t="s">
        <v>685</v>
      </c>
      <c r="E1" s="70" t="s">
        <v>847</v>
      </c>
      <c r="F1" s="70" t="s">
        <v>686</v>
      </c>
    </row>
    <row r="2" spans="1:206" s="45" customFormat="1" ht="14.25" customHeight="1">
      <c r="A2" s="116">
        <v>23</v>
      </c>
      <c r="B2" s="115" t="s">
        <v>331</v>
      </c>
      <c r="C2" s="63"/>
      <c r="D2" s="63"/>
      <c r="E2" s="63"/>
      <c r="F2" s="6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</row>
    <row r="3" spans="1:206" ht="14.25" customHeight="1">
      <c r="A3" s="608"/>
      <c r="B3" s="575" t="s">
        <v>514</v>
      </c>
      <c r="C3" s="574">
        <v>4718</v>
      </c>
      <c r="D3" s="574">
        <v>16084</v>
      </c>
      <c r="E3" s="574">
        <v>16084</v>
      </c>
      <c r="F3" s="606">
        <f>SUM(E3/D3)</f>
        <v>1</v>
      </c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ht="14.25" customHeight="1">
      <c r="A4" s="608"/>
      <c r="B4" s="575"/>
      <c r="C4" s="574"/>
      <c r="D4" s="574"/>
      <c r="E4" s="574"/>
      <c r="F4" s="607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ht="14.25" customHeight="1">
      <c r="A5" s="608"/>
      <c r="B5" s="575" t="s">
        <v>515</v>
      </c>
      <c r="C5" s="575">
        <v>5155</v>
      </c>
      <c r="D5" s="575">
        <v>720</v>
      </c>
      <c r="E5" s="574">
        <v>720</v>
      </c>
      <c r="F5" s="606">
        <f>SUM(E5/D5)</f>
        <v>1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ht="14.25" customHeight="1">
      <c r="A6" s="608"/>
      <c r="B6" s="575"/>
      <c r="C6" s="575"/>
      <c r="D6" s="575"/>
      <c r="E6" s="574"/>
      <c r="F6" s="607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ht="14.25" customHeight="1">
      <c r="A7" s="62"/>
      <c r="B7" s="56" t="s">
        <v>490</v>
      </c>
      <c r="C7" s="56">
        <v>155200</v>
      </c>
      <c r="D7" s="56">
        <v>220722</v>
      </c>
      <c r="E7" s="56">
        <v>220871</v>
      </c>
      <c r="F7" s="306">
        <f>SUM(E7/D7)</f>
        <v>1.0006750573119128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ht="14.25" customHeight="1">
      <c r="A8" s="62"/>
      <c r="B8" s="56" t="s">
        <v>491</v>
      </c>
      <c r="C8" s="56">
        <v>229946</v>
      </c>
      <c r="D8" s="56">
        <v>225534</v>
      </c>
      <c r="E8" s="56">
        <v>160637</v>
      </c>
      <c r="F8" s="306">
        <f>SUM(E8/D8)</f>
        <v>0.7122518112568393</v>
      </c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206" ht="14.25" customHeight="1">
      <c r="A9" s="62"/>
      <c r="B9" s="56" t="s">
        <v>578</v>
      </c>
      <c r="C9" s="56"/>
      <c r="D9" s="56">
        <v>121467</v>
      </c>
      <c r="E9" s="56">
        <v>360</v>
      </c>
      <c r="F9" s="306">
        <f>SUM(E9/D9)</f>
        <v>0.0029637679369705354</v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1:206" ht="14.25" customHeight="1">
      <c r="A10" s="54"/>
      <c r="B10" s="56" t="s">
        <v>493</v>
      </c>
      <c r="C10" s="56">
        <v>49653</v>
      </c>
      <c r="D10" s="56">
        <v>49653</v>
      </c>
      <c r="E10" s="56">
        <v>48462</v>
      </c>
      <c r="F10" s="306">
        <f>SUM(E10/D10)</f>
        <v>0.9760135339254425</v>
      </c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</row>
    <row r="11" spans="1:206" ht="14.25" customHeight="1">
      <c r="A11" s="54"/>
      <c r="B11" s="56" t="s">
        <v>567</v>
      </c>
      <c r="C11" s="56">
        <v>25556</v>
      </c>
      <c r="D11" s="56">
        <v>0</v>
      </c>
      <c r="E11" s="56">
        <v>0</v>
      </c>
      <c r="F11" s="306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1:206" ht="14.25" customHeight="1">
      <c r="A12" s="54"/>
      <c r="B12" s="56" t="s">
        <v>492</v>
      </c>
      <c r="C12" s="56">
        <v>4496</v>
      </c>
      <c r="D12" s="56">
        <v>0</v>
      </c>
      <c r="E12" s="56">
        <v>0</v>
      </c>
      <c r="F12" s="306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1:206" ht="14.25" customHeight="1">
      <c r="A13" s="54"/>
      <c r="B13" s="56" t="s">
        <v>494</v>
      </c>
      <c r="C13" s="56">
        <v>6150</v>
      </c>
      <c r="D13" s="56">
        <v>6150</v>
      </c>
      <c r="E13" s="56">
        <v>6150</v>
      </c>
      <c r="F13" s="306">
        <f>SUM(E13/D13)</f>
        <v>1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</row>
    <row r="14" spans="1:206" ht="14.25" customHeight="1">
      <c r="A14" s="54"/>
      <c r="B14" s="219" t="s">
        <v>516</v>
      </c>
      <c r="C14" s="219">
        <v>2369</v>
      </c>
      <c r="D14" s="219">
        <v>2510</v>
      </c>
      <c r="E14" s="219">
        <v>2510</v>
      </c>
      <c r="F14" s="306">
        <f>SUM(E14/D14)</f>
        <v>1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</row>
    <row r="15" spans="1:206" ht="14.25" customHeight="1">
      <c r="A15" s="54"/>
      <c r="B15" s="219" t="s">
        <v>768</v>
      </c>
      <c r="C15" s="219"/>
      <c r="D15" s="219">
        <v>0</v>
      </c>
      <c r="E15" s="219">
        <v>5779</v>
      </c>
      <c r="F15" s="306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</row>
    <row r="16" spans="1:206" ht="14.25" customHeight="1">
      <c r="A16" s="54"/>
      <c r="B16" s="219" t="s">
        <v>632</v>
      </c>
      <c r="C16" s="219"/>
      <c r="D16" s="219">
        <v>39323</v>
      </c>
      <c r="E16" s="219">
        <v>39323</v>
      </c>
      <c r="F16" s="306">
        <f>SUM(E16/D16)</f>
        <v>1</v>
      </c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</row>
    <row r="17" spans="1:206" ht="14.25" customHeight="1">
      <c r="A17" s="54"/>
      <c r="B17" s="219" t="s">
        <v>633</v>
      </c>
      <c r="C17" s="219"/>
      <c r="D17" s="219">
        <v>563</v>
      </c>
      <c r="E17" s="219">
        <v>563</v>
      </c>
      <c r="F17" s="306">
        <f>SUM(E17/D17)</f>
        <v>1</v>
      </c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</row>
    <row r="18" spans="1:206" ht="14.25" customHeight="1">
      <c r="A18" s="54"/>
      <c r="B18" s="219" t="s">
        <v>828</v>
      </c>
      <c r="C18" s="219"/>
      <c r="D18" s="219"/>
      <c r="E18" s="219"/>
      <c r="F18" s="306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</row>
    <row r="19" spans="1:206" ht="14.25" customHeight="1">
      <c r="A19" s="54"/>
      <c r="B19" s="219" t="s">
        <v>829</v>
      </c>
      <c r="C19" s="219"/>
      <c r="D19" s="219">
        <v>8978</v>
      </c>
      <c r="E19" s="219">
        <v>8976</v>
      </c>
      <c r="F19" s="306">
        <f aca="true" t="shared" si="0" ref="F19:F31">SUM(E19/D19)</f>
        <v>0.9997772332368011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1:206" ht="14.25" customHeight="1">
      <c r="A20" s="54"/>
      <c r="B20" s="219" t="s">
        <v>830</v>
      </c>
      <c r="C20" s="219"/>
      <c r="D20" s="219">
        <v>12053</v>
      </c>
      <c r="E20" s="219">
        <v>12053</v>
      </c>
      <c r="F20" s="306">
        <f t="shared" si="0"/>
        <v>1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</row>
    <row r="21" spans="1:206" ht="14.25" customHeight="1">
      <c r="A21" s="54"/>
      <c r="B21" s="219" t="s">
        <v>831</v>
      </c>
      <c r="C21" s="219"/>
      <c r="D21" s="219">
        <v>3343</v>
      </c>
      <c r="E21" s="219">
        <v>3343</v>
      </c>
      <c r="F21" s="306">
        <f t="shared" si="0"/>
        <v>1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</row>
    <row r="22" spans="1:206" ht="14.25" customHeight="1">
      <c r="A22" s="54"/>
      <c r="B22" s="219" t="s">
        <v>832</v>
      </c>
      <c r="C22" s="219"/>
      <c r="D22" s="219">
        <v>1398</v>
      </c>
      <c r="E22" s="219">
        <v>1398</v>
      </c>
      <c r="F22" s="306">
        <f t="shared" si="0"/>
        <v>1</v>
      </c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</row>
    <row r="23" spans="1:206" ht="14.25" customHeight="1">
      <c r="A23" s="54"/>
      <c r="B23" s="219" t="s">
        <v>833</v>
      </c>
      <c r="C23" s="219"/>
      <c r="D23" s="219">
        <v>11907</v>
      </c>
      <c r="E23" s="219">
        <v>11907</v>
      </c>
      <c r="F23" s="306">
        <f t="shared" si="0"/>
        <v>1</v>
      </c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</row>
    <row r="24" spans="1:206" ht="14.25" customHeight="1">
      <c r="A24" s="54"/>
      <c r="B24" s="219" t="s">
        <v>834</v>
      </c>
      <c r="C24" s="219"/>
      <c r="D24" s="219">
        <v>1277</v>
      </c>
      <c r="E24" s="219">
        <v>1277</v>
      </c>
      <c r="F24" s="306">
        <f t="shared" si="0"/>
        <v>1</v>
      </c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1:206" ht="14.25" customHeight="1">
      <c r="A25" s="54"/>
      <c r="B25" s="561" t="s">
        <v>835</v>
      </c>
      <c r="C25" s="562"/>
      <c r="D25" s="562">
        <v>10000</v>
      </c>
      <c r="E25" s="219">
        <v>9640</v>
      </c>
      <c r="F25" s="306">
        <f t="shared" si="0"/>
        <v>0.964</v>
      </c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1:206" ht="14.25" customHeight="1">
      <c r="A26" s="54"/>
      <c r="B26" s="561" t="s">
        <v>796</v>
      </c>
      <c r="C26" s="562"/>
      <c r="D26" s="562">
        <v>4985</v>
      </c>
      <c r="E26" s="219">
        <v>4985</v>
      </c>
      <c r="F26" s="306">
        <f t="shared" si="0"/>
        <v>1</v>
      </c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  <row r="27" spans="1:206" ht="14.25" customHeight="1">
      <c r="A27" s="54"/>
      <c r="B27" s="561" t="s">
        <v>797</v>
      </c>
      <c r="C27" s="562"/>
      <c r="D27" s="562">
        <v>1980</v>
      </c>
      <c r="E27" s="219">
        <v>1980</v>
      </c>
      <c r="F27" s="306">
        <f t="shared" si="0"/>
        <v>1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</row>
    <row r="28" spans="1:206" ht="14.25" customHeight="1">
      <c r="A28" s="54"/>
      <c r="B28" s="328" t="s">
        <v>798</v>
      </c>
      <c r="C28" s="219"/>
      <c r="D28" s="219">
        <v>2111</v>
      </c>
      <c r="E28" s="219">
        <v>2111</v>
      </c>
      <c r="F28" s="306">
        <f t="shared" si="0"/>
        <v>1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</row>
    <row r="29" spans="1:206" ht="14.25" customHeight="1">
      <c r="A29" s="54"/>
      <c r="B29" s="328" t="s">
        <v>799</v>
      </c>
      <c r="C29" s="219"/>
      <c r="D29" s="219">
        <v>3200</v>
      </c>
      <c r="E29" s="219">
        <v>6845</v>
      </c>
      <c r="F29" s="306">
        <f t="shared" si="0"/>
        <v>2.1390625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ht="14.25" customHeight="1">
      <c r="A30" s="54"/>
      <c r="B30" s="328" t="s">
        <v>836</v>
      </c>
      <c r="C30" s="219"/>
      <c r="D30" s="219">
        <v>800</v>
      </c>
      <c r="E30" s="219">
        <v>598</v>
      </c>
      <c r="F30" s="306">
        <f t="shared" si="0"/>
        <v>0.7475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</row>
    <row r="31" spans="1:206" ht="14.25" customHeight="1">
      <c r="A31" s="54"/>
      <c r="B31" s="561" t="s">
        <v>837</v>
      </c>
      <c r="C31" s="219"/>
      <c r="D31" s="219">
        <v>5082</v>
      </c>
      <c r="E31" s="219">
        <v>0</v>
      </c>
      <c r="F31" s="306">
        <f t="shared" si="0"/>
        <v>0</v>
      </c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</row>
    <row r="32" spans="1:206" ht="21.75" customHeight="1">
      <c r="A32" s="211"/>
      <c r="B32" s="71" t="s">
        <v>407</v>
      </c>
      <c r="C32" s="71">
        <f>SUM(C3:C31)</f>
        <v>483243</v>
      </c>
      <c r="D32" s="71">
        <f>SUM(D3:D31)</f>
        <v>749840</v>
      </c>
      <c r="E32" s="71">
        <f>SUM(E3:E31)</f>
        <v>566572</v>
      </c>
      <c r="F32" s="308">
        <f>SUM(E32/D32)</f>
        <v>0.7555905259788754</v>
      </c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</row>
    <row r="33" spans="1:206" ht="14.25" customHeight="1">
      <c r="A33" s="54"/>
      <c r="B33" s="322" t="s">
        <v>634</v>
      </c>
      <c r="C33" s="322">
        <v>14872</v>
      </c>
      <c r="D33" s="323">
        <v>34924</v>
      </c>
      <c r="E33" s="323">
        <v>30318</v>
      </c>
      <c r="F33" s="314">
        <f>SUM(E33/D33)</f>
        <v>0.8681136181422517</v>
      </c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</row>
    <row r="34" spans="1:206" ht="21.75" customHeight="1">
      <c r="A34" s="211"/>
      <c r="B34" s="71" t="s">
        <v>635</v>
      </c>
      <c r="C34" s="71">
        <f>SUM(C32:C33)</f>
        <v>498115</v>
      </c>
      <c r="D34" s="71">
        <f>SUM(D32:D33)</f>
        <v>784764</v>
      </c>
      <c r="E34" s="71">
        <f>SUM(E32:E33)</f>
        <v>596890</v>
      </c>
      <c r="F34" s="308">
        <f>SUM(E34/D34)</f>
        <v>0.7605980906361658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</row>
    <row r="35" spans="1:206" ht="12.75">
      <c r="A35" s="54"/>
      <c r="B35" s="56"/>
      <c r="C35" s="56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</row>
    <row r="36" spans="1:206" ht="12.75">
      <c r="A36" s="54"/>
      <c r="B36" s="56"/>
      <c r="C36" s="56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</row>
    <row r="37" spans="1:206" ht="12.75">
      <c r="A37" s="54"/>
      <c r="B37" s="56"/>
      <c r="C37" s="56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</row>
    <row r="38" spans="1:206" ht="12.75">
      <c r="A38" s="54"/>
      <c r="B38" s="56"/>
      <c r="C38" s="56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</row>
    <row r="39" spans="1:206" ht="12.75">
      <c r="A39" s="54"/>
      <c r="B39" s="56"/>
      <c r="C39" s="56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</row>
    <row r="40" spans="1:206" ht="12.75">
      <c r="A40" s="54"/>
      <c r="B40" s="56"/>
      <c r="C40" s="56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</row>
    <row r="41" spans="1:206" ht="12.75">
      <c r="A41" s="54"/>
      <c r="B41" s="56"/>
      <c r="C41" s="56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</row>
    <row r="42" spans="1:206" ht="12.75">
      <c r="A42" s="54"/>
      <c r="B42" s="56"/>
      <c r="C42" s="56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</row>
    <row r="43" spans="1:206" ht="12.75">
      <c r="A43" s="54"/>
      <c r="B43" s="59"/>
      <c r="C43" s="56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</row>
    <row r="44" spans="1:206" ht="12.75">
      <c r="A44" s="54"/>
      <c r="B44" s="59"/>
      <c r="C44" s="56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</row>
    <row r="45" spans="1:206" ht="12.75">
      <c r="A45" s="54"/>
      <c r="B45" s="59"/>
      <c r="C45" s="56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</row>
    <row r="46" spans="1:206" ht="12.75">
      <c r="A46" s="54"/>
      <c r="B46" s="56"/>
      <c r="C46" s="56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</row>
    <row r="47" spans="1:206" ht="12.75">
      <c r="A47" s="54"/>
      <c r="B47" s="56"/>
      <c r="C47" s="56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</row>
    <row r="48" spans="1:206" ht="12.75">
      <c r="A48" s="54"/>
      <c r="B48" s="56"/>
      <c r="C48" s="56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</row>
    <row r="49" spans="1:206" ht="12.75">
      <c r="A49" s="54"/>
      <c r="B49" s="56"/>
      <c r="C49" s="56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</row>
    <row r="50" spans="1:206" ht="12.75">
      <c r="A50" s="54"/>
      <c r="B50" s="56"/>
      <c r="C50" s="56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</row>
    <row r="51" spans="1:206" ht="12.75">
      <c r="A51" s="54"/>
      <c r="B51" s="56"/>
      <c r="C51" s="56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</row>
    <row r="52" spans="1:206" ht="12.75">
      <c r="A52" s="54"/>
      <c r="B52" s="56"/>
      <c r="C52" s="56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</row>
    <row r="53" spans="1:206" ht="12.75">
      <c r="A53" s="54"/>
      <c r="B53" s="56"/>
      <c r="C53" s="56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</row>
    <row r="54" spans="1:206" ht="12.75">
      <c r="A54" s="54"/>
      <c r="B54" s="56"/>
      <c r="C54" s="56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</row>
    <row r="55" spans="1:206" ht="12.75">
      <c r="A55" s="54"/>
      <c r="B55" s="56"/>
      <c r="C55" s="56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</row>
    <row r="56" spans="1:206" ht="12.75">
      <c r="A56" s="54"/>
      <c r="B56" s="56"/>
      <c r="C56" s="56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</row>
    <row r="57" spans="1:206" ht="12.75">
      <c r="A57" s="54"/>
      <c r="B57" s="56"/>
      <c r="C57" s="56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</row>
    <row r="58" spans="1:206" ht="12.75">
      <c r="A58" s="54"/>
      <c r="B58" s="56"/>
      <c r="C58" s="56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</row>
    <row r="59" spans="1:206" ht="12.75">
      <c r="A59" s="54"/>
      <c r="B59" s="56"/>
      <c r="C59" s="56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</row>
    <row r="60" spans="1:206" ht="12.75">
      <c r="A60" s="54"/>
      <c r="B60" s="56"/>
      <c r="C60" s="56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</row>
    <row r="61" spans="1:206" ht="12.75">
      <c r="A61" s="54"/>
      <c r="B61" s="56"/>
      <c r="C61" s="56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</row>
    <row r="62" spans="1:206" ht="12.75">
      <c r="A62" s="54"/>
      <c r="B62" s="56"/>
      <c r="C62" s="56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</row>
    <row r="63" spans="1:206" ht="12.75">
      <c r="A63" s="54"/>
      <c r="B63" s="59"/>
      <c r="C63" s="56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</row>
    <row r="64" spans="1:206" ht="12.75">
      <c r="A64" s="54"/>
      <c r="B64" s="59"/>
      <c r="C64" s="59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</row>
    <row r="65" spans="1:206" ht="12.75">
      <c r="A65" s="54"/>
      <c r="B65" s="218"/>
      <c r="C65" s="218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</row>
    <row r="66" spans="1:206" ht="12.75">
      <c r="A66" s="64"/>
      <c r="B66" s="56"/>
      <c r="C66" s="56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191"/>
      <c r="BF66" s="191"/>
      <c r="BG66" s="191"/>
      <c r="BH66" s="191"/>
      <c r="BI66" s="191"/>
      <c r="BJ66" s="191"/>
      <c r="BK66" s="191"/>
      <c r="BL66" s="191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</row>
    <row r="67" spans="1:206" ht="12.75">
      <c r="A67" s="62"/>
      <c r="B67" s="56"/>
      <c r="C67" s="56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</row>
    <row r="68" spans="1:206" ht="12.75">
      <c r="A68" s="62"/>
      <c r="B68" s="56"/>
      <c r="C68" s="56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</row>
    <row r="69" spans="1:206" ht="12.75">
      <c r="A69" s="62"/>
      <c r="B69" s="56"/>
      <c r="C69" s="56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</row>
    <row r="70" spans="1:206" ht="12.75">
      <c r="A70" s="62"/>
      <c r="B70" s="59"/>
      <c r="C70" s="56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</row>
    <row r="71" spans="1:206" ht="13.5">
      <c r="A71" s="55"/>
      <c r="B71" s="59"/>
      <c r="C71" s="59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</row>
    <row r="72" spans="1:206" ht="12.75">
      <c r="A72" s="54"/>
      <c r="B72" s="56"/>
      <c r="C72" s="56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</row>
    <row r="73" spans="1:206" ht="12.75">
      <c r="A73" s="62"/>
      <c r="B73" s="56"/>
      <c r="C73" s="56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1"/>
      <c r="AX73" s="191"/>
      <c r="AY73" s="191"/>
      <c r="AZ73" s="191"/>
      <c r="BA73" s="191"/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</row>
    <row r="74" spans="1:206" ht="13.5">
      <c r="A74" s="55"/>
      <c r="B74" s="59"/>
      <c r="C74" s="56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</row>
    <row r="75" spans="1:206" ht="12.75">
      <c r="A75" s="58"/>
      <c r="B75" s="59"/>
      <c r="C75" s="59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</row>
    <row r="76" spans="2:206" ht="12.75">
      <c r="B76" s="60"/>
      <c r="C76" s="60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</row>
    <row r="77" spans="2:206" ht="12.75">
      <c r="B77" s="60"/>
      <c r="C77" s="60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</row>
    <row r="78" spans="2:206" ht="12.75">
      <c r="B78" s="60"/>
      <c r="C78" s="60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</row>
    <row r="79" spans="2:206" ht="12.75">
      <c r="B79" s="60"/>
      <c r="C79" s="60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</row>
    <row r="80" spans="2:206" ht="12.75">
      <c r="B80" s="60"/>
      <c r="C80" s="60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</row>
    <row r="81" spans="2:206" ht="12.75">
      <c r="B81" s="60"/>
      <c r="C81" s="60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  <c r="AS81" s="191"/>
      <c r="AT81" s="191"/>
      <c r="AU81" s="191"/>
      <c r="AV81" s="191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</row>
    <row r="82" spans="2:206" ht="12.75">
      <c r="B82" s="60"/>
      <c r="C82" s="60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191"/>
      <c r="BL82" s="191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</row>
    <row r="83" spans="2:206" ht="12.75">
      <c r="B83" s="60"/>
      <c r="C83" s="60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</row>
    <row r="84" spans="2:206" ht="12.75">
      <c r="B84" s="60"/>
      <c r="C84" s="60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</row>
    <row r="85" spans="2:206" ht="12.75">
      <c r="B85" s="60"/>
      <c r="C85" s="60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</row>
    <row r="86" spans="2:206" ht="12.75">
      <c r="B86" s="60"/>
      <c r="C86" s="60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  <c r="AS86" s="191"/>
      <c r="AT86" s="191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191"/>
      <c r="BF86" s="191"/>
      <c r="BG86" s="191"/>
      <c r="BH86" s="191"/>
      <c r="BI86" s="191"/>
      <c r="BJ86" s="191"/>
      <c r="BK86" s="191"/>
      <c r="BL86" s="191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</row>
    <row r="87" spans="2:206" ht="12.75">
      <c r="B87" s="60"/>
      <c r="C87" s="60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</row>
    <row r="88" spans="2:206" ht="12.75">
      <c r="B88" s="60"/>
      <c r="C88" s="60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</row>
    <row r="89" spans="2:206" ht="12.75">
      <c r="B89" s="60"/>
      <c r="C89" s="60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</row>
    <row r="90" spans="2:206" ht="12.75">
      <c r="B90" s="60"/>
      <c r="C90" s="60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</row>
    <row r="91" spans="2:206" ht="12.75">
      <c r="B91" s="60"/>
      <c r="C91" s="60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</row>
    <row r="92" spans="2:206" ht="12.75">
      <c r="B92" s="60"/>
      <c r="C92" s="60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</row>
    <row r="93" spans="2:206" ht="12.75">
      <c r="B93" s="60"/>
      <c r="C93" s="60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</row>
    <row r="94" spans="2:206" ht="12.75">
      <c r="B94" s="60"/>
      <c r="C94" s="60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191"/>
      <c r="BF94" s="191"/>
      <c r="BG94" s="191"/>
      <c r="BH94" s="191"/>
      <c r="BI94" s="191"/>
      <c r="BJ94" s="191"/>
      <c r="BK94" s="191"/>
      <c r="BL94" s="191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</row>
    <row r="95" spans="2:206" ht="12.75">
      <c r="B95" s="60"/>
      <c r="C95" s="60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1"/>
      <c r="AO95" s="191"/>
      <c r="AP95" s="191"/>
      <c r="AQ95" s="191"/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1"/>
      <c r="BC95" s="191"/>
      <c r="BD95" s="191"/>
      <c r="BE95" s="191"/>
      <c r="BF95" s="191"/>
      <c r="BG95" s="191"/>
      <c r="BH95" s="191"/>
      <c r="BI95" s="191"/>
      <c r="BJ95" s="191"/>
      <c r="BK95" s="191"/>
      <c r="BL95" s="191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</row>
    <row r="96" spans="2:206" ht="12.75">
      <c r="B96" s="60"/>
      <c r="C96" s="60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191"/>
      <c r="BF96" s="191"/>
      <c r="BG96" s="191"/>
      <c r="BH96" s="191"/>
      <c r="BI96" s="191"/>
      <c r="BJ96" s="191"/>
      <c r="BK96" s="191"/>
      <c r="BL96" s="191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</row>
    <row r="97" spans="2:206" ht="12.75">
      <c r="B97" s="60"/>
      <c r="C97" s="60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</row>
    <row r="98" spans="2:206" ht="12.75">
      <c r="B98" s="60"/>
      <c r="C98" s="60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</row>
    <row r="99" spans="2:206" ht="12.75">
      <c r="B99" s="60"/>
      <c r="C99" s="60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</row>
    <row r="100" spans="2:206" ht="12.75">
      <c r="B100" s="60"/>
      <c r="C100" s="60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</row>
    <row r="101" spans="2:206" ht="12.75">
      <c r="B101" s="60"/>
      <c r="C101" s="60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</row>
    <row r="102" spans="2:206" ht="12.75">
      <c r="B102" s="60"/>
      <c r="C102" s="60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</row>
    <row r="103" spans="2:206" ht="12.75">
      <c r="B103" s="60"/>
      <c r="C103" s="60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</row>
    <row r="104" spans="2:206" ht="12.75">
      <c r="B104" s="60"/>
      <c r="C104" s="60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1"/>
      <c r="AT104" s="191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</row>
    <row r="105" spans="2:206" ht="12.75">
      <c r="B105" s="60"/>
      <c r="C105" s="60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</row>
    <row r="106" spans="2:206" ht="12.75">
      <c r="B106" s="60"/>
      <c r="C106" s="60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</row>
    <row r="107" spans="2:206" ht="12.75">
      <c r="B107" s="60"/>
      <c r="C107" s="60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</row>
    <row r="108" spans="2:206" ht="12.75">
      <c r="B108" s="60"/>
      <c r="C108" s="60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1"/>
      <c r="AT108" s="191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191"/>
      <c r="BF108" s="191"/>
      <c r="BG108" s="191"/>
      <c r="BH108" s="191"/>
      <c r="BI108" s="191"/>
      <c r="BJ108" s="191"/>
      <c r="BK108" s="191"/>
      <c r="BL108" s="191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</row>
    <row r="109" spans="2:206" ht="12.75">
      <c r="B109" s="60"/>
      <c r="C109" s="60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</row>
    <row r="110" spans="2:206" ht="12.75">
      <c r="B110" s="60"/>
      <c r="C110" s="60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</row>
    <row r="111" spans="2:206" ht="12.75">
      <c r="B111" s="60"/>
      <c r="C111" s="60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1"/>
      <c r="BB111" s="191"/>
      <c r="BC111" s="191"/>
      <c r="BD111" s="191"/>
      <c r="BE111" s="191"/>
      <c r="BF111" s="191"/>
      <c r="BG111" s="191"/>
      <c r="BH111" s="191"/>
      <c r="BI111" s="191"/>
      <c r="BJ111" s="191"/>
      <c r="BK111" s="191"/>
      <c r="BL111" s="191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</row>
    <row r="112" spans="2:206" ht="12.75">
      <c r="B112" s="60"/>
      <c r="C112" s="60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1"/>
      <c r="AT112" s="191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191"/>
      <c r="BF112" s="191"/>
      <c r="BG112" s="191"/>
      <c r="BH112" s="191"/>
      <c r="BI112" s="191"/>
      <c r="BJ112" s="191"/>
      <c r="BK112" s="191"/>
      <c r="BL112" s="191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</row>
    <row r="113" spans="2:206" ht="12.75">
      <c r="B113" s="60"/>
      <c r="C113" s="60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</row>
    <row r="114" spans="2:206" ht="12.75">
      <c r="B114" s="60"/>
      <c r="C114" s="60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</row>
    <row r="115" spans="2:206" ht="12.75">
      <c r="B115" s="60"/>
      <c r="C115" s="60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</row>
    <row r="116" spans="2:206" ht="12.75">
      <c r="B116" s="60"/>
      <c r="C116" s="60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</row>
    <row r="117" spans="2:206" ht="12.75">
      <c r="B117" s="60"/>
      <c r="C117" s="60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  <c r="AF117" s="191"/>
      <c r="AG117" s="191"/>
      <c r="AH117" s="191"/>
      <c r="AI117" s="191"/>
      <c r="AJ117" s="191"/>
      <c r="AK117" s="191"/>
      <c r="AL117" s="191"/>
      <c r="AM117" s="191"/>
      <c r="AN117" s="191"/>
      <c r="AO117" s="191"/>
      <c r="AP117" s="191"/>
      <c r="AQ117" s="191"/>
      <c r="AR117" s="191"/>
      <c r="AS117" s="191"/>
      <c r="AT117" s="191"/>
      <c r="AU117" s="191"/>
      <c r="AV117" s="191"/>
      <c r="AW117" s="191"/>
      <c r="AX117" s="191"/>
      <c r="AY117" s="191"/>
      <c r="AZ117" s="191"/>
      <c r="BA117" s="191"/>
      <c r="BB117" s="191"/>
      <c r="BC117" s="191"/>
      <c r="BD117" s="191"/>
      <c r="BE117" s="191"/>
      <c r="BF117" s="191"/>
      <c r="BG117" s="191"/>
      <c r="BH117" s="191"/>
      <c r="BI117" s="191"/>
      <c r="BJ117" s="191"/>
      <c r="BK117" s="191"/>
      <c r="BL117" s="191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</row>
    <row r="118" spans="2:206" ht="12.75">
      <c r="B118" s="60"/>
      <c r="C118" s="60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191"/>
      <c r="AN118" s="191"/>
      <c r="AO118" s="191"/>
      <c r="AP118" s="191"/>
      <c r="AQ118" s="191"/>
      <c r="AR118" s="191"/>
      <c r="AS118" s="191"/>
      <c r="AT118" s="191"/>
      <c r="AU118" s="191"/>
      <c r="AV118" s="191"/>
      <c r="AW118" s="191"/>
      <c r="AX118" s="191"/>
      <c r="AY118" s="191"/>
      <c r="AZ118" s="191"/>
      <c r="BA118" s="191"/>
      <c r="BB118" s="191"/>
      <c r="BC118" s="191"/>
      <c r="BD118" s="191"/>
      <c r="BE118" s="191"/>
      <c r="BF118" s="191"/>
      <c r="BG118" s="191"/>
      <c r="BH118" s="191"/>
      <c r="BI118" s="191"/>
      <c r="BJ118" s="191"/>
      <c r="BK118" s="191"/>
      <c r="BL118" s="191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</row>
    <row r="119" spans="2:206" ht="12.75">
      <c r="B119" s="60"/>
      <c r="C119" s="60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91"/>
      <c r="AN119" s="191"/>
      <c r="AO119" s="191"/>
      <c r="AP119" s="191"/>
      <c r="AQ119" s="191"/>
      <c r="AR119" s="191"/>
      <c r="AS119" s="191"/>
      <c r="AT119" s="191"/>
      <c r="AU119" s="191"/>
      <c r="AV119" s="191"/>
      <c r="AW119" s="191"/>
      <c r="AX119" s="191"/>
      <c r="AY119" s="191"/>
      <c r="AZ119" s="191"/>
      <c r="BA119" s="191"/>
      <c r="BB119" s="191"/>
      <c r="BC119" s="191"/>
      <c r="BD119" s="191"/>
      <c r="BE119" s="191"/>
      <c r="BF119" s="191"/>
      <c r="BG119" s="191"/>
      <c r="BH119" s="191"/>
      <c r="BI119" s="191"/>
      <c r="BJ119" s="191"/>
      <c r="BK119" s="191"/>
      <c r="BL119" s="191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</row>
    <row r="120" spans="2:206" ht="12.75">
      <c r="B120" s="60"/>
      <c r="C120" s="60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</row>
    <row r="121" spans="2:206" ht="12.75">
      <c r="B121" s="60"/>
      <c r="C121" s="60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</row>
    <row r="122" spans="2:206" ht="12.75">
      <c r="B122" s="60"/>
      <c r="C122" s="60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</row>
    <row r="123" spans="2:206" ht="12.75">
      <c r="B123" s="60"/>
      <c r="C123" s="60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</row>
    <row r="124" spans="2:206" ht="12.75">
      <c r="B124" s="60"/>
      <c r="C124" s="60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</row>
    <row r="125" spans="2:206" ht="12.75">
      <c r="B125" s="60"/>
      <c r="C125" s="60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91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191"/>
      <c r="AN125" s="191"/>
      <c r="AO125" s="191"/>
      <c r="AP125" s="191"/>
      <c r="AQ125" s="191"/>
      <c r="AR125" s="191"/>
      <c r="AS125" s="191"/>
      <c r="AT125" s="191"/>
      <c r="AU125" s="191"/>
      <c r="AV125" s="191"/>
      <c r="AW125" s="191"/>
      <c r="AX125" s="191"/>
      <c r="AY125" s="191"/>
      <c r="AZ125" s="191"/>
      <c r="BA125" s="191"/>
      <c r="BB125" s="191"/>
      <c r="BC125" s="191"/>
      <c r="BD125" s="191"/>
      <c r="BE125" s="191"/>
      <c r="BF125" s="191"/>
      <c r="BG125" s="191"/>
      <c r="BH125" s="191"/>
      <c r="BI125" s="191"/>
      <c r="BJ125" s="191"/>
      <c r="BK125" s="191"/>
      <c r="BL125" s="191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</row>
    <row r="126" spans="2:206" ht="12.75">
      <c r="B126" s="60"/>
      <c r="C126" s="60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191"/>
      <c r="AM126" s="191"/>
      <c r="AN126" s="191"/>
      <c r="AO126" s="191"/>
      <c r="AP126" s="191"/>
      <c r="AQ126" s="191"/>
      <c r="AR126" s="191"/>
      <c r="AS126" s="191"/>
      <c r="AT126" s="191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191"/>
      <c r="BF126" s="191"/>
      <c r="BG126" s="191"/>
      <c r="BH126" s="191"/>
      <c r="BI126" s="191"/>
      <c r="BJ126" s="191"/>
      <c r="BK126" s="191"/>
      <c r="BL126" s="191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</row>
    <row r="127" spans="2:206" ht="12.75">
      <c r="B127" s="60"/>
      <c r="C127" s="60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</row>
    <row r="128" spans="2:206" ht="12.75">
      <c r="B128" s="60"/>
      <c r="C128" s="60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</row>
    <row r="129" spans="2:206" ht="12.75">
      <c r="B129" s="60"/>
      <c r="C129" s="60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/>
      <c r="BE129" s="191"/>
      <c r="BF129" s="191"/>
      <c r="BG129" s="191"/>
      <c r="BH129" s="191"/>
      <c r="BI129" s="191"/>
      <c r="BJ129" s="191"/>
      <c r="BK129" s="191"/>
      <c r="BL129" s="191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</row>
    <row r="130" spans="2:206" ht="12.75">
      <c r="B130" s="60"/>
      <c r="C130" s="60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</row>
    <row r="131" spans="2:206" ht="12.75">
      <c r="B131" s="60"/>
      <c r="C131" s="60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</row>
    <row r="132" spans="2:206" ht="12.75">
      <c r="B132" s="60"/>
      <c r="C132" s="60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191"/>
      <c r="BF132" s="191"/>
      <c r="BG132" s="191"/>
      <c r="BH132" s="191"/>
      <c r="BI132" s="191"/>
      <c r="BJ132" s="191"/>
      <c r="BK132" s="191"/>
      <c r="BL132" s="191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</row>
    <row r="133" spans="2:206" ht="12.75">
      <c r="B133" s="60"/>
      <c r="C133" s="60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1"/>
      <c r="AS133" s="191"/>
      <c r="AT133" s="191"/>
      <c r="AU133" s="191"/>
      <c r="AV133" s="191"/>
      <c r="AW133" s="191"/>
      <c r="AX133" s="191"/>
      <c r="AY133" s="191"/>
      <c r="AZ133" s="191"/>
      <c r="BA133" s="191"/>
      <c r="BB133" s="191"/>
      <c r="BC133" s="191"/>
      <c r="BD133" s="191"/>
      <c r="BE133" s="191"/>
      <c r="BF133" s="191"/>
      <c r="BG133" s="191"/>
      <c r="BH133" s="191"/>
      <c r="BI133" s="191"/>
      <c r="BJ133" s="191"/>
      <c r="BK133" s="191"/>
      <c r="BL133" s="191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</row>
    <row r="134" spans="2:206" ht="12.75">
      <c r="B134" s="60"/>
      <c r="C134" s="60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191"/>
      <c r="AB134" s="191"/>
      <c r="AC134" s="191"/>
      <c r="AD134" s="191"/>
      <c r="AE134" s="191"/>
      <c r="AF134" s="191"/>
      <c r="AG134" s="191"/>
      <c r="AH134" s="191"/>
      <c r="AI134" s="191"/>
      <c r="AJ134" s="191"/>
      <c r="AK134" s="191"/>
      <c r="AL134" s="191"/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</row>
    <row r="135" spans="2:206" ht="12.75">
      <c r="B135" s="60"/>
      <c r="C135" s="60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91"/>
      <c r="Z135" s="191"/>
      <c r="AA135" s="191"/>
      <c r="AB135" s="191"/>
      <c r="AC135" s="191"/>
      <c r="AD135" s="191"/>
      <c r="AE135" s="191"/>
      <c r="AF135" s="191"/>
      <c r="AG135" s="191"/>
      <c r="AH135" s="191"/>
      <c r="AI135" s="191"/>
      <c r="AJ135" s="191"/>
      <c r="AK135" s="191"/>
      <c r="AL135" s="191"/>
      <c r="AM135" s="191"/>
      <c r="AN135" s="191"/>
      <c r="AO135" s="191"/>
      <c r="AP135" s="191"/>
      <c r="AQ135" s="191"/>
      <c r="AR135" s="191"/>
      <c r="AS135" s="191"/>
      <c r="AT135" s="191"/>
      <c r="AU135" s="191"/>
      <c r="AV135" s="191"/>
      <c r="AW135" s="191"/>
      <c r="AX135" s="191"/>
      <c r="AY135" s="191"/>
      <c r="AZ135" s="191"/>
      <c r="BA135" s="191"/>
      <c r="BB135" s="191"/>
      <c r="BC135" s="191"/>
      <c r="BD135" s="191"/>
      <c r="BE135" s="191"/>
      <c r="BF135" s="191"/>
      <c r="BG135" s="191"/>
      <c r="BH135" s="191"/>
      <c r="BI135" s="191"/>
      <c r="BJ135" s="191"/>
      <c r="BK135" s="191"/>
      <c r="BL135" s="191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</row>
    <row r="136" spans="2:206" ht="12.75">
      <c r="B136" s="60"/>
      <c r="C136" s="60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</row>
    <row r="137" spans="2:206" ht="12.75">
      <c r="B137" s="60"/>
      <c r="C137" s="60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</row>
    <row r="138" spans="2:206" ht="12.75">
      <c r="B138" s="60"/>
      <c r="C138" s="60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</row>
    <row r="139" spans="2:206" ht="12.75">
      <c r="B139" s="60"/>
      <c r="C139" s="60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191"/>
      <c r="AM139" s="191"/>
      <c r="AN139" s="191"/>
      <c r="AO139" s="191"/>
      <c r="AP139" s="191"/>
      <c r="AQ139" s="191"/>
      <c r="AR139" s="191"/>
      <c r="AS139" s="191"/>
      <c r="AT139" s="191"/>
      <c r="AU139" s="191"/>
      <c r="AV139" s="191"/>
      <c r="AW139" s="191"/>
      <c r="AX139" s="191"/>
      <c r="AY139" s="191"/>
      <c r="AZ139" s="191"/>
      <c r="BA139" s="191"/>
      <c r="BB139" s="191"/>
      <c r="BC139" s="191"/>
      <c r="BD139" s="191"/>
      <c r="BE139" s="191"/>
      <c r="BF139" s="191"/>
      <c r="BG139" s="191"/>
      <c r="BH139" s="191"/>
      <c r="BI139" s="191"/>
      <c r="BJ139" s="191"/>
      <c r="BK139" s="191"/>
      <c r="BL139" s="191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</row>
    <row r="140" spans="2:206" ht="12.75">
      <c r="B140" s="60"/>
      <c r="C140" s="60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</row>
    <row r="141" spans="2:206" ht="12.75">
      <c r="B141" s="60"/>
      <c r="C141" s="60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1"/>
      <c r="BA141" s="191"/>
      <c r="BB141" s="191"/>
      <c r="BC141" s="191"/>
      <c r="BD141" s="191"/>
      <c r="BE141" s="191"/>
      <c r="BF141" s="191"/>
      <c r="BG141" s="191"/>
      <c r="BH141" s="191"/>
      <c r="BI141" s="191"/>
      <c r="BJ141" s="191"/>
      <c r="BK141" s="191"/>
      <c r="BL141" s="191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</row>
    <row r="142" spans="2:206" ht="12.75">
      <c r="B142" s="60"/>
      <c r="C142" s="60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191"/>
      <c r="BF142" s="191"/>
      <c r="BG142" s="191"/>
      <c r="BH142" s="191"/>
      <c r="BI142" s="191"/>
      <c r="BJ142" s="191"/>
      <c r="BK142" s="191"/>
      <c r="BL142" s="191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</row>
    <row r="143" spans="2:206" ht="12.75">
      <c r="B143" s="60"/>
      <c r="C143" s="60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1"/>
      <c r="BD143" s="191"/>
      <c r="BE143" s="191"/>
      <c r="BF143" s="191"/>
      <c r="BG143" s="191"/>
      <c r="BH143" s="191"/>
      <c r="BI143" s="191"/>
      <c r="BJ143" s="191"/>
      <c r="BK143" s="191"/>
      <c r="BL143" s="191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</row>
    <row r="144" spans="2:206" ht="12.75">
      <c r="B144" s="60"/>
      <c r="C144" s="60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</row>
    <row r="145" spans="2:206" ht="12.75">
      <c r="B145" s="60"/>
      <c r="C145" s="60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</row>
    <row r="146" spans="2:206" ht="12.75">
      <c r="B146" s="60"/>
      <c r="C146" s="60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</row>
    <row r="147" spans="2:206" ht="12.75">
      <c r="B147" s="60"/>
      <c r="C147" s="60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</row>
    <row r="148" spans="2:206" ht="12.75">
      <c r="B148" s="60"/>
      <c r="C148" s="60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</row>
    <row r="149" spans="2:206" ht="12.75">
      <c r="B149" s="60"/>
      <c r="C149" s="60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</row>
    <row r="150" spans="2:206" ht="12.75">
      <c r="B150" s="60"/>
      <c r="C150" s="60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</row>
    <row r="151" spans="2:206" ht="12.75">
      <c r="B151" s="60"/>
      <c r="C151" s="60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</row>
    <row r="152" spans="2:206" ht="12.75">
      <c r="B152" s="60"/>
      <c r="C152" s="60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</row>
    <row r="153" spans="2:206" ht="12.75">
      <c r="B153" s="60"/>
      <c r="C153" s="60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</row>
    <row r="154" spans="2:206" ht="12.75">
      <c r="B154" s="60"/>
      <c r="C154" s="60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</row>
    <row r="155" spans="2:206" ht="12.75">
      <c r="B155" s="60"/>
      <c r="C155" s="60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  <c r="BK155" s="191"/>
      <c r="BL155" s="191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</row>
    <row r="156" spans="2:206" ht="12.75">
      <c r="B156" s="60"/>
      <c r="C156" s="60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  <c r="AS156" s="191"/>
      <c r="AT156" s="191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1"/>
      <c r="BK156" s="191"/>
      <c r="BL156" s="191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</row>
    <row r="157" spans="2:206" ht="12.75">
      <c r="B157" s="60"/>
      <c r="C157" s="60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1"/>
      <c r="AQ157" s="191"/>
      <c r="AR157" s="191"/>
      <c r="AS157" s="191"/>
      <c r="AT157" s="191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191"/>
      <c r="BF157" s="191"/>
      <c r="BG157" s="191"/>
      <c r="BH157" s="191"/>
      <c r="BI157" s="191"/>
      <c r="BJ157" s="191"/>
      <c r="BK157" s="191"/>
      <c r="BL157" s="191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</row>
    <row r="158" spans="2:206" ht="12.75">
      <c r="B158" s="60"/>
      <c r="C158" s="60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  <c r="AC158" s="191"/>
      <c r="AD158" s="191"/>
      <c r="AE158" s="191"/>
      <c r="AF158" s="191"/>
      <c r="AG158" s="191"/>
      <c r="AH158" s="191"/>
      <c r="AI158" s="191"/>
      <c r="AJ158" s="191"/>
      <c r="AK158" s="191"/>
      <c r="AL158" s="191"/>
      <c r="AM158" s="191"/>
      <c r="AN158" s="191"/>
      <c r="AO158" s="191"/>
      <c r="AP158" s="191"/>
      <c r="AQ158" s="191"/>
      <c r="AR158" s="191"/>
      <c r="AS158" s="191"/>
      <c r="AT158" s="191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191"/>
      <c r="BF158" s="191"/>
      <c r="BG158" s="191"/>
      <c r="BH158" s="191"/>
      <c r="BI158" s="191"/>
      <c r="BJ158" s="191"/>
      <c r="BK158" s="191"/>
      <c r="BL158" s="191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</row>
    <row r="159" spans="2:206" ht="12.75">
      <c r="B159" s="60"/>
      <c r="C159" s="60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91"/>
      <c r="Z159" s="191"/>
      <c r="AA159" s="191"/>
      <c r="AB159" s="191"/>
      <c r="AC159" s="191"/>
      <c r="AD159" s="191"/>
      <c r="AE159" s="191"/>
      <c r="AF159" s="191"/>
      <c r="AG159" s="191"/>
      <c r="AH159" s="191"/>
      <c r="AI159" s="191"/>
      <c r="AJ159" s="191"/>
      <c r="AK159" s="191"/>
      <c r="AL159" s="191"/>
      <c r="AM159" s="191"/>
      <c r="AN159" s="191"/>
      <c r="AO159" s="191"/>
      <c r="AP159" s="191"/>
      <c r="AQ159" s="191"/>
      <c r="AR159" s="191"/>
      <c r="AS159" s="191"/>
      <c r="AT159" s="191"/>
      <c r="AU159" s="191"/>
      <c r="AV159" s="191"/>
      <c r="AW159" s="191"/>
      <c r="AX159" s="191"/>
      <c r="AY159" s="191"/>
      <c r="AZ159" s="191"/>
      <c r="BA159" s="191"/>
      <c r="BB159" s="191"/>
      <c r="BC159" s="191"/>
      <c r="BD159" s="191"/>
      <c r="BE159" s="191"/>
      <c r="BF159" s="191"/>
      <c r="BG159" s="191"/>
      <c r="BH159" s="191"/>
      <c r="BI159" s="191"/>
      <c r="BJ159" s="191"/>
      <c r="BK159" s="191"/>
      <c r="BL159" s="191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</row>
    <row r="160" spans="2:206" ht="12.75">
      <c r="B160" s="60"/>
      <c r="C160" s="60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1"/>
      <c r="AQ160" s="191"/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191"/>
      <c r="BF160" s="191"/>
      <c r="BG160" s="191"/>
      <c r="BH160" s="191"/>
      <c r="BI160" s="191"/>
      <c r="BJ160" s="191"/>
      <c r="BK160" s="191"/>
      <c r="BL160" s="191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</row>
    <row r="161" spans="2:206" ht="12.75">
      <c r="B161" s="60"/>
      <c r="C161" s="60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1"/>
      <c r="BL161" s="191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</row>
    <row r="162" spans="2:206" ht="12.75">
      <c r="B162" s="60"/>
      <c r="C162" s="60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</row>
    <row r="163" spans="2:206" ht="12.75">
      <c r="B163" s="60"/>
      <c r="C163" s="60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  <c r="BK163" s="191"/>
      <c r="BL163" s="191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</row>
    <row r="164" spans="2:206" ht="12.75">
      <c r="B164" s="60"/>
      <c r="C164" s="60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  <c r="AC164" s="191"/>
      <c r="AD164" s="191"/>
      <c r="AE164" s="191"/>
      <c r="AF164" s="191"/>
      <c r="AG164" s="191"/>
      <c r="AH164" s="191"/>
      <c r="AI164" s="191"/>
      <c r="AJ164" s="191"/>
      <c r="AK164" s="191"/>
      <c r="AL164" s="191"/>
      <c r="AM164" s="191"/>
      <c r="AN164" s="191"/>
      <c r="AO164" s="191"/>
      <c r="AP164" s="191"/>
      <c r="AQ164" s="191"/>
      <c r="AR164" s="191"/>
      <c r="AS164" s="191"/>
      <c r="AT164" s="191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191"/>
      <c r="BF164" s="191"/>
      <c r="BG164" s="191"/>
      <c r="BH164" s="191"/>
      <c r="BI164" s="191"/>
      <c r="BJ164" s="191"/>
      <c r="BK164" s="191"/>
      <c r="BL164" s="191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</row>
    <row r="165" spans="2:206" ht="12.75">
      <c r="B165" s="60"/>
      <c r="C165" s="60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</row>
    <row r="166" spans="2:206" ht="12.75">
      <c r="B166" s="60"/>
      <c r="C166" s="60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  <c r="AC166" s="191"/>
      <c r="AD166" s="191"/>
      <c r="AE166" s="191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191"/>
      <c r="BF166" s="191"/>
      <c r="BG166" s="191"/>
      <c r="BH166" s="191"/>
      <c r="BI166" s="191"/>
      <c r="BJ166" s="191"/>
      <c r="BK166" s="191"/>
      <c r="BL166" s="191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</row>
    <row r="167" spans="2:206" ht="12.75">
      <c r="B167" s="60"/>
      <c r="C167" s="60"/>
      <c r="D167" s="191"/>
      <c r="E167" s="191"/>
      <c r="F167" s="191"/>
      <c r="G167" s="191"/>
      <c r="H167" s="191"/>
      <c r="I167" s="191"/>
      <c r="J167" s="191"/>
      <c r="K167" s="191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91"/>
      <c r="Z167" s="191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U167" s="191"/>
      <c r="AV167" s="191"/>
      <c r="AW167" s="191"/>
      <c r="AX167" s="191"/>
      <c r="AY167" s="191"/>
      <c r="AZ167" s="191"/>
      <c r="BA167" s="191"/>
      <c r="BB167" s="191"/>
      <c r="BC167" s="191"/>
      <c r="BD167" s="191"/>
      <c r="BE167" s="191"/>
      <c r="BF167" s="191"/>
      <c r="BG167" s="191"/>
      <c r="BH167" s="191"/>
      <c r="BI167" s="191"/>
      <c r="BJ167" s="191"/>
      <c r="BK167" s="191"/>
      <c r="BL167" s="191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</row>
    <row r="168" spans="2:206" ht="12.75">
      <c r="B168" s="60"/>
      <c r="C168" s="60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  <c r="AC168" s="191"/>
      <c r="AD168" s="191"/>
      <c r="AE168" s="191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191"/>
      <c r="BF168" s="191"/>
      <c r="BG168" s="191"/>
      <c r="BH168" s="191"/>
      <c r="BI168" s="191"/>
      <c r="BJ168" s="191"/>
      <c r="BK168" s="191"/>
      <c r="BL168" s="191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</row>
    <row r="169" spans="2:206" ht="12.75">
      <c r="B169" s="60"/>
      <c r="C169" s="60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U169" s="191"/>
      <c r="AV169" s="191"/>
      <c r="AW169" s="191"/>
      <c r="AX169" s="191"/>
      <c r="AY169" s="191"/>
      <c r="AZ169" s="191"/>
      <c r="BA169" s="191"/>
      <c r="BB169" s="191"/>
      <c r="BC169" s="191"/>
      <c r="BD169" s="191"/>
      <c r="BE169" s="191"/>
      <c r="BF169" s="191"/>
      <c r="BG169" s="191"/>
      <c r="BH169" s="191"/>
      <c r="BI169" s="191"/>
      <c r="BJ169" s="191"/>
      <c r="BK169" s="191"/>
      <c r="BL169" s="191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</row>
    <row r="170" spans="2:206" ht="12.75">
      <c r="B170" s="60"/>
      <c r="C170" s="60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</row>
    <row r="171" spans="2:206" ht="12.75">
      <c r="B171" s="60"/>
      <c r="C171" s="60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</row>
    <row r="172" spans="2:206" ht="12.75">
      <c r="B172" s="60"/>
      <c r="C172" s="60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  <c r="AD172" s="191"/>
      <c r="AE172" s="191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191"/>
      <c r="BF172" s="191"/>
      <c r="BG172" s="191"/>
      <c r="BH172" s="191"/>
      <c r="BI172" s="191"/>
      <c r="BJ172" s="191"/>
      <c r="BK172" s="191"/>
      <c r="BL172" s="191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</row>
    <row r="173" spans="2:206" ht="12.75">
      <c r="B173" s="60"/>
      <c r="C173" s="60"/>
      <c r="D173" s="191"/>
      <c r="E173" s="191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</row>
    <row r="174" spans="2:206" ht="12.75">
      <c r="B174" s="60"/>
      <c r="C174" s="60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</row>
    <row r="175" spans="2:206" ht="12.75">
      <c r="B175" s="60"/>
      <c r="C175" s="60"/>
      <c r="D175" s="191"/>
      <c r="E175" s="191"/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</row>
    <row r="176" spans="2:206" ht="12.75">
      <c r="B176" s="60"/>
      <c r="C176" s="60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1"/>
      <c r="BC176" s="191"/>
      <c r="BD176" s="191"/>
      <c r="BE176" s="191"/>
      <c r="BF176" s="191"/>
      <c r="BG176" s="191"/>
      <c r="BH176" s="191"/>
      <c r="BI176" s="191"/>
      <c r="BJ176" s="191"/>
      <c r="BK176" s="191"/>
      <c r="BL176" s="191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</row>
    <row r="177" spans="2:206" ht="12.75">
      <c r="B177" s="60"/>
      <c r="C177" s="60"/>
      <c r="D177" s="191"/>
      <c r="E177" s="191"/>
      <c r="F177" s="191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U177" s="191"/>
      <c r="AV177" s="191"/>
      <c r="AW177" s="191"/>
      <c r="AX177" s="191"/>
      <c r="AY177" s="191"/>
      <c r="AZ177" s="191"/>
      <c r="BA177" s="191"/>
      <c r="BB177" s="191"/>
      <c r="BC177" s="191"/>
      <c r="BD177" s="191"/>
      <c r="BE177" s="191"/>
      <c r="BF177" s="191"/>
      <c r="BG177" s="191"/>
      <c r="BH177" s="191"/>
      <c r="BI177" s="191"/>
      <c r="BJ177" s="191"/>
      <c r="BK177" s="191"/>
      <c r="BL177" s="191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</row>
    <row r="178" spans="2:206" ht="12.75">
      <c r="B178" s="60"/>
      <c r="C178" s="60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1"/>
      <c r="BC178" s="191"/>
      <c r="BD178" s="191"/>
      <c r="BE178" s="191"/>
      <c r="BF178" s="191"/>
      <c r="BG178" s="191"/>
      <c r="BH178" s="191"/>
      <c r="BI178" s="191"/>
      <c r="BJ178" s="191"/>
      <c r="BK178" s="191"/>
      <c r="BL178" s="191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</row>
    <row r="179" spans="2:206" ht="12.75">
      <c r="B179" s="60"/>
      <c r="C179" s="60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1"/>
      <c r="BC179" s="191"/>
      <c r="BD179" s="191"/>
      <c r="BE179" s="191"/>
      <c r="BF179" s="191"/>
      <c r="BG179" s="191"/>
      <c r="BH179" s="191"/>
      <c r="BI179" s="191"/>
      <c r="BJ179" s="191"/>
      <c r="BK179" s="191"/>
      <c r="BL179" s="191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</row>
    <row r="180" spans="2:206" ht="12.75">
      <c r="B180" s="60"/>
      <c r="C180" s="60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1"/>
      <c r="AT180" s="191"/>
      <c r="AU180" s="191"/>
      <c r="AV180" s="191"/>
      <c r="AW180" s="191"/>
      <c r="AX180" s="191"/>
      <c r="AY180" s="191"/>
      <c r="AZ180" s="191"/>
      <c r="BA180" s="191"/>
      <c r="BB180" s="191"/>
      <c r="BC180" s="191"/>
      <c r="BD180" s="191"/>
      <c r="BE180" s="191"/>
      <c r="BF180" s="191"/>
      <c r="BG180" s="191"/>
      <c r="BH180" s="191"/>
      <c r="BI180" s="191"/>
      <c r="BJ180" s="191"/>
      <c r="BK180" s="191"/>
      <c r="BL180" s="191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</row>
    <row r="181" spans="2:206" ht="12.75">
      <c r="B181" s="60"/>
      <c r="C181" s="60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1"/>
      <c r="AY181" s="191"/>
      <c r="AZ181" s="191"/>
      <c r="BA181" s="191"/>
      <c r="BB181" s="191"/>
      <c r="BC181" s="191"/>
      <c r="BD181" s="191"/>
      <c r="BE181" s="191"/>
      <c r="BF181" s="191"/>
      <c r="BG181" s="191"/>
      <c r="BH181" s="191"/>
      <c r="BI181" s="191"/>
      <c r="BJ181" s="191"/>
      <c r="BK181" s="191"/>
      <c r="BL181" s="191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</row>
    <row r="182" spans="2:206" ht="12.75">
      <c r="B182" s="60"/>
      <c r="C182" s="60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</row>
    <row r="183" spans="2:206" ht="12.75">
      <c r="B183" s="60"/>
      <c r="C183" s="60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</row>
    <row r="184" spans="2:206" ht="12.75">
      <c r="B184" s="60"/>
      <c r="C184" s="60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</row>
    <row r="185" spans="2:206" ht="12.75">
      <c r="B185" s="60"/>
      <c r="C185" s="60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</row>
    <row r="186" spans="2:206" ht="12.75">
      <c r="B186" s="60"/>
      <c r="C186" s="60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</row>
    <row r="187" spans="2:206" ht="12.75">
      <c r="B187" s="60"/>
      <c r="C187" s="60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</row>
    <row r="188" spans="2:206" ht="12.75">
      <c r="B188" s="60"/>
      <c r="C188" s="60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</row>
    <row r="189" spans="2:206" ht="12.75">
      <c r="B189" s="60"/>
      <c r="C189" s="60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</row>
    <row r="190" spans="2:206" ht="12.75">
      <c r="B190" s="60"/>
      <c r="C190" s="60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</row>
    <row r="191" spans="2:206" ht="12.75">
      <c r="B191" s="60"/>
      <c r="C191" s="60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</row>
    <row r="192" spans="2:206" ht="12.75">
      <c r="B192" s="60"/>
      <c r="C192" s="60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</row>
    <row r="193" spans="2:206" ht="12.75">
      <c r="B193" s="60"/>
      <c r="C193" s="60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</row>
    <row r="194" spans="2:206" ht="12.75">
      <c r="B194" s="60"/>
      <c r="C194" s="60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</row>
    <row r="195" spans="2:206" ht="12.75">
      <c r="B195" s="60"/>
      <c r="C195" s="60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  <c r="CE195" s="57"/>
      <c r="CF195" s="57"/>
      <c r="CG195" s="57"/>
      <c r="CH195" s="57"/>
      <c r="CI195" s="57"/>
      <c r="CJ195" s="57"/>
      <c r="CK195" s="57"/>
      <c r="CL195" s="57"/>
      <c r="CM195" s="57"/>
      <c r="CN195" s="57"/>
      <c r="CO195" s="57"/>
      <c r="CP195" s="57"/>
      <c r="CQ195" s="57"/>
      <c r="CR195" s="57"/>
      <c r="CS195" s="57"/>
      <c r="CT195" s="57"/>
      <c r="CU195" s="57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</row>
    <row r="196" spans="2:206" ht="12.75">
      <c r="B196" s="60"/>
      <c r="C196" s="60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  <c r="CE196" s="57"/>
      <c r="CF196" s="57"/>
      <c r="CG196" s="57"/>
      <c r="CH196" s="57"/>
      <c r="CI196" s="57"/>
      <c r="CJ196" s="57"/>
      <c r="CK196" s="57"/>
      <c r="CL196" s="57"/>
      <c r="CM196" s="57"/>
      <c r="CN196" s="57"/>
      <c r="CO196" s="57"/>
      <c r="CP196" s="57"/>
      <c r="CQ196" s="57"/>
      <c r="CR196" s="57"/>
      <c r="CS196" s="57"/>
      <c r="CT196" s="57"/>
      <c r="CU196" s="57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</row>
    <row r="197" spans="2:206" ht="12.75">
      <c r="B197" s="60"/>
      <c r="C197" s="60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/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</row>
    <row r="198" spans="2:206" ht="12.75">
      <c r="B198" s="60"/>
      <c r="C198" s="60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/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</row>
    <row r="199" spans="2:206" ht="12.75">
      <c r="B199" s="60"/>
      <c r="C199" s="60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</row>
    <row r="200" spans="2:206" ht="12.75">
      <c r="B200" s="60"/>
      <c r="C200" s="60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  <c r="CE200" s="57"/>
      <c r="CF200" s="57"/>
      <c r="CG200" s="57"/>
      <c r="CH200" s="57"/>
      <c r="CI200" s="57"/>
      <c r="CJ200" s="57"/>
      <c r="CK200" s="57"/>
      <c r="CL200" s="57"/>
      <c r="CM200" s="57"/>
      <c r="CN200" s="57"/>
      <c r="CO200" s="57"/>
      <c r="CP200" s="57"/>
      <c r="CQ200" s="57"/>
      <c r="CR200" s="57"/>
      <c r="CS200" s="57"/>
      <c r="CT200" s="57"/>
      <c r="CU200" s="57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</row>
    <row r="201" spans="2:206" ht="12.75">
      <c r="B201" s="60"/>
      <c r="C201" s="60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</row>
    <row r="202" spans="2:206" ht="12.75">
      <c r="B202" s="60"/>
      <c r="C202" s="60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</row>
    <row r="203" spans="2:206" ht="12.75">
      <c r="B203" s="60"/>
      <c r="C203" s="60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</row>
    <row r="204" spans="2:206" ht="12.75">
      <c r="B204" s="60"/>
      <c r="C204" s="60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</row>
    <row r="205" spans="2:206" ht="12.75">
      <c r="B205" s="60"/>
      <c r="C205" s="60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</row>
    <row r="206" spans="2:206" ht="12.75">
      <c r="B206" s="60"/>
      <c r="C206" s="60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57"/>
      <c r="CL206" s="57"/>
      <c r="CM206" s="57"/>
      <c r="CN206" s="57"/>
      <c r="CO206" s="57"/>
      <c r="CP206" s="57"/>
      <c r="CQ206" s="57"/>
      <c r="CR206" s="57"/>
      <c r="CS206" s="57"/>
      <c r="CT206" s="57"/>
      <c r="CU206" s="57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</row>
    <row r="207" spans="2:206" ht="12.75">
      <c r="B207" s="60"/>
      <c r="C207" s="60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  <c r="CE207" s="57"/>
      <c r="CF207" s="57"/>
      <c r="CG207" s="57"/>
      <c r="CH207" s="57"/>
      <c r="CI207" s="57"/>
      <c r="CJ207" s="57"/>
      <c r="CK207" s="57"/>
      <c r="CL207" s="57"/>
      <c r="CM207" s="57"/>
      <c r="CN207" s="57"/>
      <c r="CO207" s="57"/>
      <c r="CP207" s="57"/>
      <c r="CQ207" s="57"/>
      <c r="CR207" s="57"/>
      <c r="CS207" s="57"/>
      <c r="CT207" s="57"/>
      <c r="CU207" s="57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</row>
    <row r="208" spans="2:206" ht="12.75">
      <c r="B208" s="60"/>
      <c r="C208" s="60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</row>
    <row r="209" spans="2:206" ht="12.75">
      <c r="B209" s="60"/>
      <c r="C209" s="60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</row>
    <row r="210" spans="2:206" ht="12.75">
      <c r="B210" s="60"/>
      <c r="C210" s="60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</row>
    <row r="211" spans="2:206" ht="12.75">
      <c r="B211" s="60"/>
      <c r="C211" s="60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</row>
    <row r="212" spans="2:206" ht="12.75">
      <c r="B212" s="60"/>
      <c r="C212" s="60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</row>
    <row r="213" spans="2:206" ht="12.75">
      <c r="B213" s="60"/>
      <c r="C213" s="60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</row>
    <row r="214" spans="2:206" ht="12.75">
      <c r="B214" s="60"/>
      <c r="C214" s="60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</row>
    <row r="215" spans="2:206" ht="12.75">
      <c r="B215" s="60"/>
      <c r="C215" s="60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</row>
    <row r="216" spans="2:206" ht="12.75">
      <c r="B216" s="60"/>
      <c r="C216" s="60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</row>
    <row r="217" spans="2:206" ht="12.75">
      <c r="B217" s="60"/>
      <c r="C217" s="60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</row>
    <row r="218" spans="2:206" ht="12.75">
      <c r="B218" s="60"/>
      <c r="C218" s="60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</row>
    <row r="219" spans="2:206" ht="12.75">
      <c r="B219" s="60"/>
      <c r="C219" s="60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</row>
    <row r="220" spans="2:206" ht="12.75">
      <c r="B220" s="60"/>
      <c r="C220" s="60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</row>
    <row r="221" spans="2:206" ht="12.75">
      <c r="B221" s="60"/>
      <c r="C221" s="60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</row>
    <row r="222" spans="2:206" ht="12.75">
      <c r="B222" s="60"/>
      <c r="C222" s="60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</row>
    <row r="223" spans="2:206" ht="12.75">
      <c r="B223" s="60"/>
      <c r="C223" s="60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</row>
    <row r="224" spans="2:206" ht="12.75">
      <c r="B224" s="60"/>
      <c r="C224" s="60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</row>
    <row r="225" spans="2:206" ht="12.75">
      <c r="B225" s="60"/>
      <c r="C225" s="60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</row>
    <row r="226" spans="2:206" ht="12.75">
      <c r="B226" s="60"/>
      <c r="C226" s="60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</row>
    <row r="227" spans="2:206" ht="12.75">
      <c r="B227" s="60"/>
      <c r="C227" s="60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</row>
    <row r="228" spans="2:206" ht="12.75">
      <c r="B228" s="60"/>
      <c r="C228" s="60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/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</row>
    <row r="229" spans="2:206" ht="12.75">
      <c r="B229" s="60"/>
      <c r="C229" s="60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</row>
    <row r="230" spans="2:206" ht="12.75">
      <c r="B230" s="60"/>
      <c r="C230" s="60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</row>
    <row r="231" spans="2:206" ht="12.75">
      <c r="B231" s="60"/>
      <c r="C231" s="60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</row>
    <row r="232" spans="2:206" ht="12.75">
      <c r="B232" s="60"/>
      <c r="C232" s="60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</row>
    <row r="233" spans="2:206" ht="12.75">
      <c r="B233" s="60"/>
      <c r="C233" s="60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</row>
    <row r="234" spans="2:206" ht="12.75">
      <c r="B234" s="60"/>
      <c r="C234" s="60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</row>
    <row r="235" spans="2:206" ht="12.75">
      <c r="B235" s="60"/>
      <c r="C235" s="60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</row>
    <row r="236" spans="2:206" ht="12.75">
      <c r="B236" s="60"/>
      <c r="C236" s="60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</row>
    <row r="237" spans="2:206" ht="12.75">
      <c r="B237" s="60"/>
      <c r="C237" s="60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</row>
    <row r="238" spans="2:206" ht="12.75">
      <c r="B238" s="60"/>
      <c r="C238" s="60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</row>
    <row r="239" spans="2:206" ht="12.75">
      <c r="B239" s="60"/>
      <c r="C239" s="60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</row>
    <row r="240" spans="2:206" ht="12.75">
      <c r="B240" s="60"/>
      <c r="C240" s="60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</row>
    <row r="241" spans="2:206" ht="12.75">
      <c r="B241" s="60"/>
      <c r="C241" s="60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</row>
    <row r="242" spans="2:206" ht="12.75">
      <c r="B242" s="60"/>
      <c r="C242" s="60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</row>
    <row r="243" spans="2:206" ht="12.75">
      <c r="B243" s="60"/>
      <c r="C243" s="60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/>
      <c r="CE243" s="57"/>
      <c r="CF243" s="57"/>
      <c r="CG243" s="57"/>
      <c r="CH243" s="57"/>
      <c r="CI243" s="57"/>
      <c r="CJ243" s="57"/>
      <c r="CK243" s="57"/>
      <c r="CL243" s="57"/>
      <c r="CM243" s="57"/>
      <c r="CN243" s="57"/>
      <c r="CO243" s="57"/>
      <c r="CP243" s="57"/>
      <c r="CQ243" s="57"/>
      <c r="CR243" s="57"/>
      <c r="CS243" s="57"/>
      <c r="CT243" s="57"/>
      <c r="CU243" s="57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</row>
    <row r="244" spans="2:206" ht="12.75">
      <c r="B244" s="60"/>
      <c r="C244" s="60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</row>
    <row r="245" spans="2:206" ht="12.75">
      <c r="B245" s="60"/>
      <c r="C245" s="60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</row>
    <row r="246" spans="2:206" ht="12.75">
      <c r="B246" s="60"/>
      <c r="C246" s="60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</row>
    <row r="247" spans="2:206" ht="12.75">
      <c r="B247" s="60"/>
      <c r="C247" s="60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</row>
    <row r="248" spans="2:206" ht="12.75">
      <c r="B248" s="60"/>
      <c r="C248" s="60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</row>
    <row r="249" spans="2:206" ht="12.75">
      <c r="B249" s="60"/>
      <c r="C249" s="60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</row>
    <row r="250" spans="2:206" ht="12.75">
      <c r="B250" s="60"/>
      <c r="C250" s="60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</row>
    <row r="251" spans="2:206" ht="12.75">
      <c r="B251" s="60"/>
      <c r="C251" s="60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  <c r="CE251" s="57"/>
      <c r="CF251" s="57"/>
      <c r="CG251" s="57"/>
      <c r="CH251" s="57"/>
      <c r="CI251" s="57"/>
      <c r="CJ251" s="57"/>
      <c r="CK251" s="57"/>
      <c r="CL251" s="57"/>
      <c r="CM251" s="57"/>
      <c r="CN251" s="57"/>
      <c r="CO251" s="57"/>
      <c r="CP251" s="57"/>
      <c r="CQ251" s="57"/>
      <c r="CR251" s="57"/>
      <c r="CS251" s="57"/>
      <c r="CT251" s="57"/>
      <c r="CU251" s="57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</row>
    <row r="252" spans="2:206" ht="12.75">
      <c r="B252" s="60"/>
      <c r="C252" s="60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/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</row>
    <row r="253" spans="2:206" ht="12.75">
      <c r="B253" s="60"/>
      <c r="C253" s="60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</row>
    <row r="254" spans="2:206" ht="12.75">
      <c r="B254" s="60"/>
      <c r="C254" s="60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</row>
    <row r="255" spans="2:206" ht="12.75">
      <c r="B255" s="60"/>
      <c r="C255" s="60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</row>
    <row r="256" spans="2:206" ht="12.75">
      <c r="B256" s="60"/>
      <c r="C256" s="60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</row>
    <row r="257" spans="2:206" ht="12.75">
      <c r="B257" s="60"/>
      <c r="C257" s="60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</row>
    <row r="258" spans="2:206" ht="12.75">
      <c r="B258" s="60"/>
      <c r="C258" s="60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</row>
    <row r="259" spans="2:206" ht="12.75">
      <c r="B259" s="60"/>
      <c r="C259" s="60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</row>
    <row r="260" spans="2:206" ht="12.75">
      <c r="B260" s="60"/>
      <c r="C260" s="60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</row>
    <row r="261" spans="2:206" ht="12.75">
      <c r="B261" s="60"/>
      <c r="C261" s="60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</row>
    <row r="262" spans="2:206" ht="12.75">
      <c r="B262" s="60"/>
      <c r="C262" s="60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</row>
    <row r="263" spans="2:206" ht="12.75">
      <c r="B263" s="60"/>
      <c r="C263" s="60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</row>
    <row r="264" spans="2:206" ht="12.75">
      <c r="B264" s="60"/>
      <c r="C264" s="60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</row>
    <row r="265" spans="2:206" ht="12.75">
      <c r="B265" s="60"/>
      <c r="C265" s="60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</row>
    <row r="266" spans="2:206" ht="12.75">
      <c r="B266" s="60"/>
      <c r="C266" s="60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</row>
    <row r="267" spans="2:206" ht="12.75">
      <c r="B267" s="60"/>
      <c r="C267" s="60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  <c r="CE267" s="57"/>
      <c r="CF267" s="57"/>
      <c r="CG267" s="57"/>
      <c r="CH267" s="57"/>
      <c r="CI267" s="57"/>
      <c r="CJ267" s="57"/>
      <c r="CK267" s="57"/>
      <c r="CL267" s="57"/>
      <c r="CM267" s="57"/>
      <c r="CN267" s="57"/>
      <c r="CO267" s="57"/>
      <c r="CP267" s="57"/>
      <c r="CQ267" s="57"/>
      <c r="CR267" s="57"/>
      <c r="CS267" s="57"/>
      <c r="CT267" s="57"/>
      <c r="CU267" s="57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</row>
    <row r="268" spans="2:206" ht="12.75">
      <c r="B268" s="60"/>
      <c r="C268" s="60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  <c r="CE268" s="57"/>
      <c r="CF268" s="57"/>
      <c r="CG268" s="57"/>
      <c r="CH268" s="57"/>
      <c r="CI268" s="57"/>
      <c r="CJ268" s="57"/>
      <c r="CK268" s="57"/>
      <c r="CL268" s="57"/>
      <c r="CM268" s="57"/>
      <c r="CN268" s="57"/>
      <c r="CO268" s="57"/>
      <c r="CP268" s="57"/>
      <c r="CQ268" s="57"/>
      <c r="CR268" s="57"/>
      <c r="CS268" s="57"/>
      <c r="CT268" s="57"/>
      <c r="CU268" s="57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</row>
    <row r="269" spans="2:206" ht="12.75">
      <c r="B269" s="60"/>
      <c r="C269" s="60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  <c r="CE269" s="57"/>
      <c r="CF269" s="57"/>
      <c r="CG269" s="57"/>
      <c r="CH269" s="57"/>
      <c r="CI269" s="57"/>
      <c r="CJ269" s="57"/>
      <c r="CK269" s="57"/>
      <c r="CL269" s="57"/>
      <c r="CM269" s="57"/>
      <c r="CN269" s="57"/>
      <c r="CO269" s="57"/>
      <c r="CP269" s="57"/>
      <c r="CQ269" s="57"/>
      <c r="CR269" s="57"/>
      <c r="CS269" s="57"/>
      <c r="CT269" s="57"/>
      <c r="CU269" s="57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</row>
    <row r="270" spans="2:206" ht="12.75">
      <c r="B270" s="60"/>
      <c r="C270" s="60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</row>
    <row r="271" spans="2:206" ht="12.75">
      <c r="B271" s="60"/>
      <c r="C271" s="60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  <c r="CE271" s="57"/>
      <c r="CF271" s="57"/>
      <c r="CG271" s="57"/>
      <c r="CH271" s="57"/>
      <c r="CI271" s="57"/>
      <c r="CJ271" s="57"/>
      <c r="CK271" s="57"/>
      <c r="CL271" s="57"/>
      <c r="CM271" s="57"/>
      <c r="CN271" s="57"/>
      <c r="CO271" s="57"/>
      <c r="CP271" s="57"/>
      <c r="CQ271" s="57"/>
      <c r="CR271" s="57"/>
      <c r="CS271" s="57"/>
      <c r="CT271" s="57"/>
      <c r="CU271" s="57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</row>
    <row r="272" spans="2:206" ht="12.75">
      <c r="B272" s="60"/>
      <c r="C272" s="60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/>
      <c r="CB272" s="57"/>
      <c r="CC272" s="57"/>
      <c r="CD272" s="57"/>
      <c r="CE272" s="57"/>
      <c r="CF272" s="57"/>
      <c r="CG272" s="57"/>
      <c r="CH272" s="57"/>
      <c r="CI272" s="57"/>
      <c r="CJ272" s="57"/>
      <c r="CK272" s="57"/>
      <c r="CL272" s="57"/>
      <c r="CM272" s="57"/>
      <c r="CN272" s="57"/>
      <c r="CO272" s="57"/>
      <c r="CP272" s="57"/>
      <c r="CQ272" s="57"/>
      <c r="CR272" s="57"/>
      <c r="CS272" s="57"/>
      <c r="CT272" s="57"/>
      <c r="CU272" s="57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</row>
    <row r="273" spans="2:206" ht="12.75">
      <c r="B273" s="60"/>
      <c r="C273" s="60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  <c r="CE273" s="57"/>
      <c r="CF273" s="57"/>
      <c r="CG273" s="57"/>
      <c r="CH273" s="57"/>
      <c r="CI273" s="57"/>
      <c r="CJ273" s="57"/>
      <c r="CK273" s="57"/>
      <c r="CL273" s="57"/>
      <c r="CM273" s="57"/>
      <c r="CN273" s="57"/>
      <c r="CO273" s="57"/>
      <c r="CP273" s="57"/>
      <c r="CQ273" s="57"/>
      <c r="CR273" s="57"/>
      <c r="CS273" s="57"/>
      <c r="CT273" s="57"/>
      <c r="CU273" s="57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</row>
    <row r="274" spans="2:206" ht="12.75">
      <c r="B274" s="60"/>
      <c r="C274" s="60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/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</row>
    <row r="275" spans="2:206" ht="12.75">
      <c r="B275" s="60"/>
      <c r="C275" s="60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</row>
    <row r="276" spans="2:206" ht="12.75">
      <c r="B276" s="60"/>
      <c r="C276" s="60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</row>
    <row r="277" spans="2:206" ht="12.75">
      <c r="B277" s="60"/>
      <c r="C277" s="60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  <c r="CE277" s="57"/>
      <c r="CF277" s="57"/>
      <c r="CG277" s="57"/>
      <c r="CH277" s="57"/>
      <c r="CI277" s="57"/>
      <c r="CJ277" s="57"/>
      <c r="CK277" s="57"/>
      <c r="CL277" s="57"/>
      <c r="CM277" s="57"/>
      <c r="CN277" s="57"/>
      <c r="CO277" s="57"/>
      <c r="CP277" s="57"/>
      <c r="CQ277" s="57"/>
      <c r="CR277" s="57"/>
      <c r="CS277" s="57"/>
      <c r="CT277" s="57"/>
      <c r="CU277" s="57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</row>
    <row r="278" spans="2:206" ht="12.75">
      <c r="B278" s="60"/>
      <c r="C278" s="60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57"/>
      <c r="BA278" s="57"/>
      <c r="BB278" s="57"/>
      <c r="BC278" s="57"/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  <c r="CE278" s="57"/>
      <c r="CF278" s="57"/>
      <c r="CG278" s="57"/>
      <c r="CH278" s="57"/>
      <c r="CI278" s="57"/>
      <c r="CJ278" s="57"/>
      <c r="CK278" s="57"/>
      <c r="CL278" s="57"/>
      <c r="CM278" s="57"/>
      <c r="CN278" s="57"/>
      <c r="CO278" s="57"/>
      <c r="CP278" s="57"/>
      <c r="CQ278" s="57"/>
      <c r="CR278" s="57"/>
      <c r="CS278" s="57"/>
      <c r="CT278" s="57"/>
      <c r="CU278" s="57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</row>
    <row r="279" spans="2:206" ht="12.75">
      <c r="B279" s="60"/>
      <c r="C279" s="60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</row>
    <row r="280" spans="2:206" ht="12.75">
      <c r="B280" s="60"/>
      <c r="C280" s="60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</row>
    <row r="281" spans="2:206" ht="12.75">
      <c r="B281" s="60"/>
      <c r="C281" s="60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  <c r="CE281" s="57"/>
      <c r="CF281" s="57"/>
      <c r="CG281" s="57"/>
      <c r="CH281" s="57"/>
      <c r="CI281" s="57"/>
      <c r="CJ281" s="57"/>
      <c r="CK281" s="57"/>
      <c r="CL281" s="57"/>
      <c r="CM281" s="57"/>
      <c r="CN281" s="57"/>
      <c r="CO281" s="57"/>
      <c r="CP281" s="57"/>
      <c r="CQ281" s="57"/>
      <c r="CR281" s="57"/>
      <c r="CS281" s="57"/>
      <c r="CT281" s="57"/>
      <c r="CU281" s="57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</row>
    <row r="282" spans="2:206" ht="12.75">
      <c r="B282" s="60"/>
      <c r="C282" s="60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</row>
    <row r="283" spans="2:206" ht="12.75">
      <c r="B283" s="60"/>
      <c r="C283" s="60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</row>
    <row r="284" spans="2:206" ht="12.75">
      <c r="B284" s="60"/>
      <c r="C284" s="60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</row>
    <row r="285" spans="2:206" ht="12.75">
      <c r="B285" s="60"/>
      <c r="C285" s="60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</row>
    <row r="286" spans="2:206" ht="12.75">
      <c r="B286" s="60"/>
      <c r="C286" s="60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</row>
    <row r="287" spans="2:206" ht="12.75">
      <c r="B287" s="60"/>
      <c r="C287" s="60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</row>
    <row r="288" spans="2:206" ht="12.75">
      <c r="B288" s="60"/>
      <c r="C288" s="60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57"/>
      <c r="CT288" s="57"/>
      <c r="CU288" s="57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</row>
    <row r="289" spans="2:206" ht="12.75">
      <c r="B289" s="60"/>
      <c r="C289" s="60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57"/>
      <c r="CT289" s="57"/>
      <c r="CU289" s="57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</row>
    <row r="290" spans="2:206" ht="12.75">
      <c r="B290" s="60"/>
      <c r="C290" s="60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57"/>
      <c r="CT290" s="57"/>
      <c r="CU290" s="57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</row>
    <row r="291" spans="2:206" ht="12.75">
      <c r="B291" s="60"/>
      <c r="C291" s="60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  <c r="CE291" s="57"/>
      <c r="CF291" s="57"/>
      <c r="CG291" s="57"/>
      <c r="CH291" s="57"/>
      <c r="CI291" s="57"/>
      <c r="CJ291" s="57"/>
      <c r="CK291" s="57"/>
      <c r="CL291" s="57"/>
      <c r="CM291" s="57"/>
      <c r="CN291" s="57"/>
      <c r="CO291" s="57"/>
      <c r="CP291" s="57"/>
      <c r="CQ291" s="57"/>
      <c r="CR291" s="57"/>
      <c r="CS291" s="57"/>
      <c r="CT291" s="57"/>
      <c r="CU291" s="57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</row>
    <row r="292" spans="2:206" ht="12.75">
      <c r="B292" s="60"/>
      <c r="C292" s="60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  <c r="CE292" s="57"/>
      <c r="CF292" s="57"/>
      <c r="CG292" s="57"/>
      <c r="CH292" s="57"/>
      <c r="CI292" s="57"/>
      <c r="CJ292" s="57"/>
      <c r="CK292" s="57"/>
      <c r="CL292" s="57"/>
      <c r="CM292" s="57"/>
      <c r="CN292" s="57"/>
      <c r="CO292" s="57"/>
      <c r="CP292" s="57"/>
      <c r="CQ292" s="57"/>
      <c r="CR292" s="57"/>
      <c r="CS292" s="57"/>
      <c r="CT292" s="57"/>
      <c r="CU292" s="57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</row>
    <row r="293" spans="2:206" ht="12.75">
      <c r="B293" s="60"/>
      <c r="C293" s="60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</row>
    <row r="294" spans="2:206" ht="12.75">
      <c r="B294" s="60"/>
      <c r="C294" s="60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57"/>
      <c r="CT294" s="57"/>
      <c r="CU294" s="57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</row>
    <row r="295" spans="2:206" ht="12.75">
      <c r="B295" s="60"/>
      <c r="C295" s="60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57"/>
      <c r="CT295" s="57"/>
      <c r="CU295" s="57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</row>
    <row r="296" spans="2:206" ht="12.75">
      <c r="B296" s="60"/>
      <c r="C296" s="60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57"/>
      <c r="CT296" s="57"/>
      <c r="CU296" s="57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</row>
    <row r="297" spans="2:206" ht="12.75">
      <c r="B297" s="60"/>
      <c r="C297" s="60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</row>
    <row r="298" spans="2:206" ht="12.75">
      <c r="B298" s="60"/>
      <c r="C298" s="60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  <c r="CE298" s="57"/>
      <c r="CF298" s="57"/>
      <c r="CG298" s="57"/>
      <c r="CH298" s="57"/>
      <c r="CI298" s="57"/>
      <c r="CJ298" s="57"/>
      <c r="CK298" s="57"/>
      <c r="CL298" s="57"/>
      <c r="CM298" s="57"/>
      <c r="CN298" s="57"/>
      <c r="CO298" s="57"/>
      <c r="CP298" s="57"/>
      <c r="CQ298" s="57"/>
      <c r="CR298" s="57"/>
      <c r="CS298" s="57"/>
      <c r="CT298" s="57"/>
      <c r="CU298" s="57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</row>
    <row r="299" spans="2:206" ht="12.75">
      <c r="B299" s="60"/>
      <c r="C299" s="60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  <c r="CE299" s="57"/>
      <c r="CF299" s="57"/>
      <c r="CG299" s="57"/>
      <c r="CH299" s="57"/>
      <c r="CI299" s="57"/>
      <c r="CJ299" s="57"/>
      <c r="CK299" s="57"/>
      <c r="CL299" s="57"/>
      <c r="CM299" s="57"/>
      <c r="CN299" s="57"/>
      <c r="CO299" s="57"/>
      <c r="CP299" s="57"/>
      <c r="CQ299" s="57"/>
      <c r="CR299" s="57"/>
      <c r="CS299" s="57"/>
      <c r="CT299" s="57"/>
      <c r="CU299" s="57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</row>
    <row r="300" spans="2:206" ht="12.75">
      <c r="B300" s="60"/>
      <c r="C300" s="60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57"/>
      <c r="CT300" s="57"/>
      <c r="CU300" s="57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</row>
    <row r="301" spans="2:206" ht="12.75">
      <c r="B301" s="60"/>
      <c r="C301" s="60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57"/>
      <c r="CT301" s="57"/>
      <c r="CU301" s="57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</row>
    <row r="302" spans="2:206" ht="12.75">
      <c r="B302" s="60"/>
      <c r="C302" s="60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57"/>
      <c r="CT302" s="57"/>
      <c r="CU302" s="57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</row>
    <row r="303" spans="2:206" ht="12.75">
      <c r="B303" s="60"/>
      <c r="C303" s="60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</row>
    <row r="304" spans="2:206" ht="12.75">
      <c r="B304" s="60"/>
      <c r="C304" s="60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</row>
    <row r="305" spans="2:206" ht="12.75">
      <c r="B305" s="60"/>
      <c r="C305" s="60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57"/>
      <c r="CT305" s="57"/>
      <c r="CU305" s="57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</row>
    <row r="306" spans="2:206" ht="12.75">
      <c r="B306" s="60"/>
      <c r="C306" s="60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</row>
    <row r="307" spans="2:206" ht="12.75">
      <c r="B307" s="60"/>
      <c r="C307" s="60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</row>
    <row r="308" spans="2:206" ht="12.75">
      <c r="B308" s="60"/>
      <c r="C308" s="60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  <c r="CE308" s="57"/>
      <c r="CF308" s="57"/>
      <c r="CG308" s="57"/>
      <c r="CH308" s="57"/>
      <c r="CI308" s="57"/>
      <c r="CJ308" s="57"/>
      <c r="CK308" s="57"/>
      <c r="CL308" s="57"/>
      <c r="CM308" s="57"/>
      <c r="CN308" s="57"/>
      <c r="CO308" s="57"/>
      <c r="CP308" s="57"/>
      <c r="CQ308" s="57"/>
      <c r="CR308" s="57"/>
      <c r="CS308" s="57"/>
      <c r="CT308" s="57"/>
      <c r="CU308" s="57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</row>
    <row r="309" spans="2:206" ht="12.75">
      <c r="B309" s="60"/>
      <c r="C309" s="60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</row>
    <row r="310" spans="2:206" ht="12.75">
      <c r="B310" s="60"/>
      <c r="C310" s="60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</row>
    <row r="311" spans="2:206" ht="12.75">
      <c r="B311" s="60"/>
      <c r="C311" s="60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</row>
    <row r="312" spans="2:206" ht="12.75">
      <c r="B312" s="60"/>
      <c r="C312" s="60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</row>
    <row r="313" spans="2:206" ht="12.75">
      <c r="B313" s="60"/>
      <c r="C313" s="60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/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</row>
    <row r="314" spans="2:206" ht="12.75">
      <c r="B314" s="60"/>
      <c r="C314" s="60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/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</row>
    <row r="315" spans="2:206" ht="12.75">
      <c r="B315" s="60"/>
      <c r="C315" s="60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  <c r="CS315" s="57"/>
      <c r="CT315" s="57"/>
      <c r="CU315" s="57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</row>
    <row r="316" spans="2:206" ht="12.75">
      <c r="B316" s="60"/>
      <c r="C316" s="60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</row>
    <row r="317" spans="2:206" ht="12.75">
      <c r="B317" s="60"/>
      <c r="C317" s="60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  <c r="CE317" s="57"/>
      <c r="CF317" s="57"/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</row>
    <row r="318" spans="2:206" ht="12.75">
      <c r="B318" s="60"/>
      <c r="C318" s="60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  <c r="CE318" s="57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</row>
    <row r="319" spans="2:206" ht="12.75">
      <c r="B319" s="60"/>
      <c r="C319" s="60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  <c r="CE319" s="57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</row>
    <row r="320" spans="2:206" ht="12.75">
      <c r="B320" s="60"/>
      <c r="C320" s="60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  <c r="CE320" s="57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</row>
    <row r="321" spans="2:206" ht="12.75">
      <c r="B321" s="60"/>
      <c r="C321" s="60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</row>
    <row r="322" spans="2:206" ht="12.75">
      <c r="B322" s="60"/>
      <c r="C322" s="60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</row>
    <row r="323" spans="2:206" ht="12.75">
      <c r="B323" s="60"/>
      <c r="C323" s="60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</row>
    <row r="324" spans="2:206" ht="12.75">
      <c r="B324" s="60"/>
      <c r="C324" s="60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  <c r="CE324" s="57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</row>
    <row r="325" spans="2:206" ht="12.75">
      <c r="B325" s="60"/>
      <c r="C325" s="60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  <c r="CE325" s="57"/>
      <c r="CF325" s="57"/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</row>
    <row r="326" spans="2:206" ht="12.75">
      <c r="B326" s="60"/>
      <c r="C326" s="60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</row>
    <row r="327" spans="2:206" ht="12.75">
      <c r="B327" s="60"/>
      <c r="C327" s="60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  <c r="CE327" s="57"/>
      <c r="CF327" s="57"/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</row>
    <row r="328" spans="2:206" ht="12.75">
      <c r="B328" s="60"/>
      <c r="C328" s="60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  <c r="CE328" s="57"/>
      <c r="CF328" s="57"/>
      <c r="CG328" s="57"/>
      <c r="CH328" s="57"/>
      <c r="CI328" s="57"/>
      <c r="CJ328" s="57"/>
      <c r="CK328" s="57"/>
      <c r="CL328" s="57"/>
      <c r="CM328" s="57"/>
      <c r="CN328" s="57"/>
      <c r="CO328" s="57"/>
      <c r="CP328" s="57"/>
      <c r="CQ328" s="57"/>
      <c r="CR328" s="57"/>
      <c r="CS328" s="57"/>
      <c r="CT328" s="57"/>
      <c r="CU328" s="57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</row>
    <row r="329" spans="2:206" ht="12.75">
      <c r="B329" s="60"/>
      <c r="C329" s="60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</row>
    <row r="330" spans="2:206" ht="12.75">
      <c r="B330" s="60"/>
      <c r="C330" s="60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</row>
    <row r="331" spans="2:206" ht="12.75">
      <c r="B331" s="60"/>
      <c r="C331" s="60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</row>
    <row r="332" spans="2:206" ht="12.75">
      <c r="B332" s="60"/>
      <c r="C332" s="60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</row>
    <row r="333" spans="2:206" ht="12.75">
      <c r="B333" s="60"/>
      <c r="C333" s="60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  <c r="CE333" s="57"/>
      <c r="CF333" s="57"/>
      <c r="CG333" s="57"/>
      <c r="CH333" s="57"/>
      <c r="CI333" s="57"/>
      <c r="CJ333" s="57"/>
      <c r="CK333" s="57"/>
      <c r="CL333" s="57"/>
      <c r="CM333" s="57"/>
      <c r="CN333" s="57"/>
      <c r="CO333" s="57"/>
      <c r="CP333" s="57"/>
      <c r="CQ333" s="57"/>
      <c r="CR333" s="57"/>
      <c r="CS333" s="57"/>
      <c r="CT333" s="57"/>
      <c r="CU333" s="57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</row>
    <row r="334" spans="2:206" ht="12.75">
      <c r="B334" s="60"/>
      <c r="C334" s="60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  <c r="CE334" s="57"/>
      <c r="CF334" s="57"/>
      <c r="CG334" s="57"/>
      <c r="CH334" s="57"/>
      <c r="CI334" s="57"/>
      <c r="CJ334" s="57"/>
      <c r="CK334" s="57"/>
      <c r="CL334" s="57"/>
      <c r="CM334" s="57"/>
      <c r="CN334" s="57"/>
      <c r="CO334" s="57"/>
      <c r="CP334" s="57"/>
      <c r="CQ334" s="57"/>
      <c r="CR334" s="57"/>
      <c r="CS334" s="57"/>
      <c r="CT334" s="57"/>
      <c r="CU334" s="57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</row>
    <row r="335" spans="2:206" ht="12.75">
      <c r="B335" s="60"/>
      <c r="C335" s="60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</row>
    <row r="336" spans="2:206" ht="12.75">
      <c r="B336" s="60"/>
      <c r="C336" s="60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  <c r="CE336" s="57"/>
      <c r="CF336" s="57"/>
      <c r="CG336" s="57"/>
      <c r="CH336" s="57"/>
      <c r="CI336" s="57"/>
      <c r="CJ336" s="57"/>
      <c r="CK336" s="57"/>
      <c r="CL336" s="57"/>
      <c r="CM336" s="57"/>
      <c r="CN336" s="57"/>
      <c r="CO336" s="57"/>
      <c r="CP336" s="57"/>
      <c r="CQ336" s="57"/>
      <c r="CR336" s="57"/>
      <c r="CS336" s="57"/>
      <c r="CT336" s="57"/>
      <c r="CU336" s="57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</row>
    <row r="337" spans="2:206" ht="12.75">
      <c r="B337" s="60"/>
      <c r="C337" s="60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  <c r="CE337" s="57"/>
      <c r="CF337" s="57"/>
      <c r="CG337" s="57"/>
      <c r="CH337" s="57"/>
      <c r="CI337" s="57"/>
      <c r="CJ337" s="57"/>
      <c r="CK337" s="57"/>
      <c r="CL337" s="57"/>
      <c r="CM337" s="57"/>
      <c r="CN337" s="57"/>
      <c r="CO337" s="57"/>
      <c r="CP337" s="57"/>
      <c r="CQ337" s="57"/>
      <c r="CR337" s="57"/>
      <c r="CS337" s="57"/>
      <c r="CT337" s="57"/>
      <c r="CU337" s="57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</row>
    <row r="338" spans="2:206" ht="12.75">
      <c r="B338" s="60"/>
      <c r="C338" s="60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/>
      <c r="BE338" s="57"/>
      <c r="BF338" s="57"/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/>
      <c r="CC338" s="57"/>
      <c r="CD338" s="57"/>
      <c r="CE338" s="57"/>
      <c r="CF338" s="57"/>
      <c r="CG338" s="57"/>
      <c r="CH338" s="57"/>
      <c r="CI338" s="57"/>
      <c r="CJ338" s="57"/>
      <c r="CK338" s="57"/>
      <c r="CL338" s="57"/>
      <c r="CM338" s="57"/>
      <c r="CN338" s="57"/>
      <c r="CO338" s="57"/>
      <c r="CP338" s="57"/>
      <c r="CQ338" s="57"/>
      <c r="CR338" s="57"/>
      <c r="CS338" s="57"/>
      <c r="CT338" s="57"/>
      <c r="CU338" s="57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</row>
    <row r="339" spans="2:206" ht="12.75">
      <c r="B339" s="60"/>
      <c r="C339" s="60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  <c r="CE339" s="57"/>
      <c r="CF339" s="57"/>
      <c r="CG339" s="57"/>
      <c r="CH339" s="57"/>
      <c r="CI339" s="57"/>
      <c r="CJ339" s="57"/>
      <c r="CK339" s="57"/>
      <c r="CL339" s="57"/>
      <c r="CM339" s="57"/>
      <c r="CN339" s="57"/>
      <c r="CO339" s="57"/>
      <c r="CP339" s="57"/>
      <c r="CQ339" s="57"/>
      <c r="CR339" s="57"/>
      <c r="CS339" s="57"/>
      <c r="CT339" s="57"/>
      <c r="CU339" s="57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</row>
    <row r="340" spans="2:206" ht="12.75">
      <c r="B340" s="60"/>
      <c r="C340" s="60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</row>
    <row r="341" spans="2:206" ht="12.75">
      <c r="B341" s="60"/>
      <c r="C341" s="60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</row>
    <row r="342" spans="2:206" ht="12.75">
      <c r="B342" s="60"/>
      <c r="C342" s="60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</row>
    <row r="343" spans="2:206" ht="12.75">
      <c r="B343" s="60"/>
      <c r="C343" s="60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</row>
    <row r="344" spans="2:206" ht="12.75">
      <c r="B344" s="60"/>
      <c r="C344" s="60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</row>
    <row r="345" spans="2:206" ht="12.75">
      <c r="B345" s="60"/>
      <c r="C345" s="60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</row>
    <row r="346" spans="2:206" ht="12.75">
      <c r="B346" s="60"/>
      <c r="C346" s="60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</row>
    <row r="347" spans="2:206" ht="12.75">
      <c r="B347" s="60"/>
      <c r="C347" s="60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</row>
    <row r="348" spans="2:206" ht="12.75">
      <c r="B348" s="60"/>
      <c r="C348" s="60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  <c r="CE348" s="57"/>
      <c r="CF348" s="57"/>
      <c r="CG348" s="57"/>
      <c r="CH348" s="57"/>
      <c r="CI348" s="57"/>
      <c r="CJ348" s="57"/>
      <c r="CK348" s="57"/>
      <c r="CL348" s="57"/>
      <c r="CM348" s="57"/>
      <c r="CN348" s="57"/>
      <c r="CO348" s="57"/>
      <c r="CP348" s="57"/>
      <c r="CQ348" s="57"/>
      <c r="CR348" s="57"/>
      <c r="CS348" s="57"/>
      <c r="CT348" s="57"/>
      <c r="CU348" s="57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</row>
    <row r="349" spans="2:206" ht="12.75">
      <c r="B349" s="60"/>
      <c r="C349" s="60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  <c r="CE349" s="57"/>
      <c r="CF349" s="57"/>
      <c r="CG349" s="57"/>
      <c r="CH349" s="57"/>
      <c r="CI349" s="57"/>
      <c r="CJ349" s="57"/>
      <c r="CK349" s="57"/>
      <c r="CL349" s="57"/>
      <c r="CM349" s="57"/>
      <c r="CN349" s="57"/>
      <c r="CO349" s="57"/>
      <c r="CP349" s="57"/>
      <c r="CQ349" s="57"/>
      <c r="CR349" s="57"/>
      <c r="CS349" s="57"/>
      <c r="CT349" s="57"/>
      <c r="CU349" s="57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</row>
    <row r="350" spans="2:206" ht="12.75">
      <c r="B350" s="60"/>
      <c r="C350" s="60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  <c r="CE350" s="57"/>
      <c r="CF350" s="57"/>
      <c r="CG350" s="57"/>
      <c r="CH350" s="57"/>
      <c r="CI350" s="57"/>
      <c r="CJ350" s="57"/>
      <c r="CK350" s="57"/>
      <c r="CL350" s="57"/>
      <c r="CM350" s="57"/>
      <c r="CN350" s="57"/>
      <c r="CO350" s="57"/>
      <c r="CP350" s="57"/>
      <c r="CQ350" s="57"/>
      <c r="CR350" s="57"/>
      <c r="CS350" s="57"/>
      <c r="CT350" s="57"/>
      <c r="CU350" s="57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</row>
    <row r="351" spans="2:206" ht="12.75">
      <c r="B351" s="60"/>
      <c r="C351" s="60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  <c r="CE351" s="57"/>
      <c r="CF351" s="57"/>
      <c r="CG351" s="57"/>
      <c r="CH351" s="57"/>
      <c r="CI351" s="57"/>
      <c r="CJ351" s="57"/>
      <c r="CK351" s="57"/>
      <c r="CL351" s="57"/>
      <c r="CM351" s="57"/>
      <c r="CN351" s="57"/>
      <c r="CO351" s="57"/>
      <c r="CP351" s="57"/>
      <c r="CQ351" s="57"/>
      <c r="CR351" s="57"/>
      <c r="CS351" s="57"/>
      <c r="CT351" s="57"/>
      <c r="CU351" s="57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</row>
    <row r="352" spans="2:206" ht="12.75">
      <c r="B352" s="60"/>
      <c r="C352" s="60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  <c r="CE352" s="57"/>
      <c r="CF352" s="57"/>
      <c r="CG352" s="57"/>
      <c r="CH352" s="57"/>
      <c r="CI352" s="57"/>
      <c r="CJ352" s="57"/>
      <c r="CK352" s="57"/>
      <c r="CL352" s="57"/>
      <c r="CM352" s="57"/>
      <c r="CN352" s="57"/>
      <c r="CO352" s="57"/>
      <c r="CP352" s="57"/>
      <c r="CQ352" s="57"/>
      <c r="CR352" s="57"/>
      <c r="CS352" s="57"/>
      <c r="CT352" s="57"/>
      <c r="CU352" s="57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</row>
    <row r="353" spans="2:206" ht="12.75">
      <c r="B353" s="60"/>
      <c r="C353" s="60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  <c r="CE353" s="57"/>
      <c r="CF353" s="57"/>
      <c r="CG353" s="57"/>
      <c r="CH353" s="57"/>
      <c r="CI353" s="57"/>
      <c r="CJ353" s="57"/>
      <c r="CK353" s="57"/>
      <c r="CL353" s="57"/>
      <c r="CM353" s="57"/>
      <c r="CN353" s="57"/>
      <c r="CO353" s="57"/>
      <c r="CP353" s="57"/>
      <c r="CQ353" s="57"/>
      <c r="CR353" s="57"/>
      <c r="CS353" s="57"/>
      <c r="CT353" s="57"/>
      <c r="CU353" s="57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</row>
    <row r="354" spans="2:206" ht="12.75">
      <c r="B354" s="60"/>
      <c r="C354" s="60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  <c r="CE354" s="57"/>
      <c r="CF354" s="57"/>
      <c r="CG354" s="57"/>
      <c r="CH354" s="57"/>
      <c r="CI354" s="57"/>
      <c r="CJ354" s="57"/>
      <c r="CK354" s="57"/>
      <c r="CL354" s="57"/>
      <c r="CM354" s="57"/>
      <c r="CN354" s="57"/>
      <c r="CO354" s="57"/>
      <c r="CP354" s="57"/>
      <c r="CQ354" s="57"/>
      <c r="CR354" s="57"/>
      <c r="CS354" s="57"/>
      <c r="CT354" s="57"/>
      <c r="CU354" s="57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</row>
    <row r="355" spans="2:206" ht="12.75">
      <c r="B355" s="60"/>
      <c r="C355" s="60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  <c r="CE355" s="57"/>
      <c r="CF355" s="57"/>
      <c r="CG355" s="57"/>
      <c r="CH355" s="57"/>
      <c r="CI355" s="57"/>
      <c r="CJ355" s="57"/>
      <c r="CK355" s="57"/>
      <c r="CL355" s="57"/>
      <c r="CM355" s="57"/>
      <c r="CN355" s="57"/>
      <c r="CO355" s="57"/>
      <c r="CP355" s="57"/>
      <c r="CQ355" s="57"/>
      <c r="CR355" s="57"/>
      <c r="CS355" s="57"/>
      <c r="CT355" s="57"/>
      <c r="CU355" s="57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</row>
    <row r="356" spans="2:206" ht="12.75">
      <c r="B356" s="60"/>
      <c r="C356" s="60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  <c r="CE356" s="57"/>
      <c r="CF356" s="57"/>
      <c r="CG356" s="57"/>
      <c r="CH356" s="57"/>
      <c r="CI356" s="57"/>
      <c r="CJ356" s="57"/>
      <c r="CK356" s="57"/>
      <c r="CL356" s="57"/>
      <c r="CM356" s="57"/>
      <c r="CN356" s="57"/>
      <c r="CO356" s="57"/>
      <c r="CP356" s="57"/>
      <c r="CQ356" s="57"/>
      <c r="CR356" s="57"/>
      <c r="CS356" s="57"/>
      <c r="CT356" s="57"/>
      <c r="CU356" s="57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</row>
    <row r="357" spans="2:206" ht="12.75">
      <c r="B357" s="60"/>
      <c r="C357" s="60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  <c r="CE357" s="57"/>
      <c r="CF357" s="57"/>
      <c r="CG357" s="57"/>
      <c r="CH357" s="57"/>
      <c r="CI357" s="57"/>
      <c r="CJ357" s="57"/>
      <c r="CK357" s="57"/>
      <c r="CL357" s="57"/>
      <c r="CM357" s="57"/>
      <c r="CN357" s="57"/>
      <c r="CO357" s="57"/>
      <c r="CP357" s="57"/>
      <c r="CQ357" s="57"/>
      <c r="CR357" s="57"/>
      <c r="CS357" s="57"/>
      <c r="CT357" s="57"/>
      <c r="CU357" s="57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</row>
    <row r="358" spans="2:206" ht="12.75">
      <c r="B358" s="60"/>
      <c r="C358" s="60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  <c r="CE358" s="57"/>
      <c r="CF358" s="57"/>
      <c r="CG358" s="57"/>
      <c r="CH358" s="57"/>
      <c r="CI358" s="57"/>
      <c r="CJ358" s="57"/>
      <c r="CK358" s="57"/>
      <c r="CL358" s="57"/>
      <c r="CM358" s="57"/>
      <c r="CN358" s="57"/>
      <c r="CO358" s="57"/>
      <c r="CP358" s="57"/>
      <c r="CQ358" s="57"/>
      <c r="CR358" s="57"/>
      <c r="CS358" s="57"/>
      <c r="CT358" s="57"/>
      <c r="CU358" s="57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</row>
    <row r="359" spans="2:206" ht="12.75">
      <c r="B359" s="60"/>
      <c r="C359" s="60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  <c r="CE359" s="57"/>
      <c r="CF359" s="57"/>
      <c r="CG359" s="57"/>
      <c r="CH359" s="57"/>
      <c r="CI359" s="57"/>
      <c r="CJ359" s="57"/>
      <c r="CK359" s="57"/>
      <c r="CL359" s="57"/>
      <c r="CM359" s="57"/>
      <c r="CN359" s="57"/>
      <c r="CO359" s="57"/>
      <c r="CP359" s="57"/>
      <c r="CQ359" s="57"/>
      <c r="CR359" s="57"/>
      <c r="CS359" s="57"/>
      <c r="CT359" s="57"/>
      <c r="CU359" s="57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</row>
    <row r="360" spans="2:206" ht="12.75">
      <c r="B360" s="60"/>
      <c r="C360" s="60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  <c r="CE360" s="57"/>
      <c r="CF360" s="57"/>
      <c r="CG360" s="57"/>
      <c r="CH360" s="57"/>
      <c r="CI360" s="57"/>
      <c r="CJ360" s="57"/>
      <c r="CK360" s="57"/>
      <c r="CL360" s="57"/>
      <c r="CM360" s="57"/>
      <c r="CN360" s="57"/>
      <c r="CO360" s="57"/>
      <c r="CP360" s="57"/>
      <c r="CQ360" s="57"/>
      <c r="CR360" s="57"/>
      <c r="CS360" s="57"/>
      <c r="CT360" s="57"/>
      <c r="CU360" s="57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</row>
    <row r="361" spans="2:206" ht="12.75">
      <c r="B361" s="60"/>
      <c r="C361" s="60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  <c r="CE361" s="57"/>
      <c r="CF361" s="57"/>
      <c r="CG361" s="57"/>
      <c r="CH361" s="57"/>
      <c r="CI361" s="57"/>
      <c r="CJ361" s="57"/>
      <c r="CK361" s="57"/>
      <c r="CL361" s="57"/>
      <c r="CM361" s="57"/>
      <c r="CN361" s="57"/>
      <c r="CO361" s="57"/>
      <c r="CP361" s="57"/>
      <c r="CQ361" s="57"/>
      <c r="CR361" s="57"/>
      <c r="CS361" s="57"/>
      <c r="CT361" s="57"/>
      <c r="CU361" s="57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</row>
    <row r="362" spans="2:206" ht="12.75">
      <c r="B362" s="60"/>
      <c r="C362" s="60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  <c r="CE362" s="57"/>
      <c r="CF362" s="57"/>
      <c r="CG362" s="57"/>
      <c r="CH362" s="57"/>
      <c r="CI362" s="57"/>
      <c r="CJ362" s="57"/>
      <c r="CK362" s="57"/>
      <c r="CL362" s="57"/>
      <c r="CM362" s="57"/>
      <c r="CN362" s="57"/>
      <c r="CO362" s="57"/>
      <c r="CP362" s="57"/>
      <c r="CQ362" s="57"/>
      <c r="CR362" s="57"/>
      <c r="CS362" s="57"/>
      <c r="CT362" s="57"/>
      <c r="CU362" s="57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</row>
    <row r="363" spans="2:206" ht="12.75">
      <c r="B363" s="60"/>
      <c r="C363" s="60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  <c r="CE363" s="57"/>
      <c r="CF363" s="57"/>
      <c r="CG363" s="57"/>
      <c r="CH363" s="57"/>
      <c r="CI363" s="57"/>
      <c r="CJ363" s="57"/>
      <c r="CK363" s="57"/>
      <c r="CL363" s="57"/>
      <c r="CM363" s="57"/>
      <c r="CN363" s="57"/>
      <c r="CO363" s="57"/>
      <c r="CP363" s="57"/>
      <c r="CQ363" s="57"/>
      <c r="CR363" s="57"/>
      <c r="CS363" s="57"/>
      <c r="CT363" s="57"/>
      <c r="CU363" s="57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</row>
    <row r="364" spans="2:206" ht="12.75">
      <c r="B364" s="60"/>
      <c r="C364" s="60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  <c r="CE364" s="57"/>
      <c r="CF364" s="57"/>
      <c r="CG364" s="57"/>
      <c r="CH364" s="57"/>
      <c r="CI364" s="57"/>
      <c r="CJ364" s="57"/>
      <c r="CK364" s="57"/>
      <c r="CL364" s="57"/>
      <c r="CM364" s="57"/>
      <c r="CN364" s="57"/>
      <c r="CO364" s="57"/>
      <c r="CP364" s="57"/>
      <c r="CQ364" s="57"/>
      <c r="CR364" s="57"/>
      <c r="CS364" s="57"/>
      <c r="CT364" s="57"/>
      <c r="CU364" s="57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</row>
    <row r="365" spans="2:206" ht="12.75">
      <c r="B365" s="60"/>
      <c r="C365" s="60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  <c r="CE365" s="57"/>
      <c r="CF365" s="57"/>
      <c r="CG365" s="57"/>
      <c r="CH365" s="57"/>
      <c r="CI365" s="57"/>
      <c r="CJ365" s="57"/>
      <c r="CK365" s="57"/>
      <c r="CL365" s="57"/>
      <c r="CM365" s="57"/>
      <c r="CN365" s="57"/>
      <c r="CO365" s="57"/>
      <c r="CP365" s="57"/>
      <c r="CQ365" s="57"/>
      <c r="CR365" s="57"/>
      <c r="CS365" s="57"/>
      <c r="CT365" s="57"/>
      <c r="CU365" s="57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</row>
    <row r="366" spans="2:206" ht="12.75">
      <c r="B366" s="60"/>
      <c r="C366" s="60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  <c r="CE366" s="57"/>
      <c r="CF366" s="57"/>
      <c r="CG366" s="57"/>
      <c r="CH366" s="57"/>
      <c r="CI366" s="57"/>
      <c r="CJ366" s="57"/>
      <c r="CK366" s="57"/>
      <c r="CL366" s="57"/>
      <c r="CM366" s="57"/>
      <c r="CN366" s="57"/>
      <c r="CO366" s="57"/>
      <c r="CP366" s="57"/>
      <c r="CQ366" s="57"/>
      <c r="CR366" s="57"/>
      <c r="CS366" s="57"/>
      <c r="CT366" s="57"/>
      <c r="CU366" s="57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</row>
    <row r="367" spans="2:206" ht="12.75">
      <c r="B367" s="60"/>
      <c r="C367" s="60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  <c r="CE367" s="57"/>
      <c r="CF367" s="57"/>
      <c r="CG367" s="57"/>
      <c r="CH367" s="57"/>
      <c r="CI367" s="57"/>
      <c r="CJ367" s="57"/>
      <c r="CK367" s="57"/>
      <c r="CL367" s="57"/>
      <c r="CM367" s="57"/>
      <c r="CN367" s="57"/>
      <c r="CO367" s="57"/>
      <c r="CP367" s="57"/>
      <c r="CQ367" s="57"/>
      <c r="CR367" s="57"/>
      <c r="CS367" s="57"/>
      <c r="CT367" s="57"/>
      <c r="CU367" s="57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</row>
    <row r="368" spans="2:206" ht="12.75">
      <c r="B368" s="60"/>
      <c r="C368" s="60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  <c r="CE368" s="57"/>
      <c r="CF368" s="57"/>
      <c r="CG368" s="57"/>
      <c r="CH368" s="57"/>
      <c r="CI368" s="57"/>
      <c r="CJ368" s="57"/>
      <c r="CK368" s="57"/>
      <c r="CL368" s="57"/>
      <c r="CM368" s="57"/>
      <c r="CN368" s="57"/>
      <c r="CO368" s="57"/>
      <c r="CP368" s="57"/>
      <c r="CQ368" s="57"/>
      <c r="CR368" s="57"/>
      <c r="CS368" s="57"/>
      <c r="CT368" s="57"/>
      <c r="CU368" s="57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</row>
    <row r="369" spans="2:206" ht="12.75">
      <c r="B369" s="60"/>
      <c r="C369" s="60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  <c r="CE369" s="57"/>
      <c r="CF369" s="57"/>
      <c r="CG369" s="57"/>
      <c r="CH369" s="57"/>
      <c r="CI369" s="57"/>
      <c r="CJ369" s="57"/>
      <c r="CK369" s="57"/>
      <c r="CL369" s="57"/>
      <c r="CM369" s="57"/>
      <c r="CN369" s="57"/>
      <c r="CO369" s="57"/>
      <c r="CP369" s="57"/>
      <c r="CQ369" s="57"/>
      <c r="CR369" s="57"/>
      <c r="CS369" s="57"/>
      <c r="CT369" s="57"/>
      <c r="CU369" s="57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</row>
    <row r="370" spans="2:206" ht="12.75">
      <c r="B370" s="60"/>
      <c r="C370" s="60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  <c r="CE370" s="57"/>
      <c r="CF370" s="57"/>
      <c r="CG370" s="57"/>
      <c r="CH370" s="57"/>
      <c r="CI370" s="57"/>
      <c r="CJ370" s="57"/>
      <c r="CK370" s="57"/>
      <c r="CL370" s="57"/>
      <c r="CM370" s="57"/>
      <c r="CN370" s="57"/>
      <c r="CO370" s="57"/>
      <c r="CP370" s="57"/>
      <c r="CQ370" s="57"/>
      <c r="CR370" s="57"/>
      <c r="CS370" s="57"/>
      <c r="CT370" s="57"/>
      <c r="CU370" s="57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</row>
    <row r="371" spans="2:206" ht="12.75">
      <c r="B371" s="60"/>
      <c r="C371" s="60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  <c r="CE371" s="57"/>
      <c r="CF371" s="57"/>
      <c r="CG371" s="57"/>
      <c r="CH371" s="57"/>
      <c r="CI371" s="57"/>
      <c r="CJ371" s="57"/>
      <c r="CK371" s="57"/>
      <c r="CL371" s="57"/>
      <c r="CM371" s="57"/>
      <c r="CN371" s="57"/>
      <c r="CO371" s="57"/>
      <c r="CP371" s="57"/>
      <c r="CQ371" s="57"/>
      <c r="CR371" s="57"/>
      <c r="CS371" s="57"/>
      <c r="CT371" s="57"/>
      <c r="CU371" s="57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</row>
    <row r="372" spans="2:206" ht="12.75">
      <c r="B372" s="60"/>
      <c r="C372" s="60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  <c r="CE372" s="57"/>
      <c r="CF372" s="57"/>
      <c r="CG372" s="57"/>
      <c r="CH372" s="57"/>
      <c r="CI372" s="57"/>
      <c r="CJ372" s="57"/>
      <c r="CK372" s="57"/>
      <c r="CL372" s="57"/>
      <c r="CM372" s="57"/>
      <c r="CN372" s="57"/>
      <c r="CO372" s="57"/>
      <c r="CP372" s="57"/>
      <c r="CQ372" s="57"/>
      <c r="CR372" s="57"/>
      <c r="CS372" s="57"/>
      <c r="CT372" s="57"/>
      <c r="CU372" s="57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</row>
    <row r="373" spans="2:206" ht="12.75">
      <c r="B373" s="60"/>
      <c r="C373" s="60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</row>
    <row r="374" spans="2:206" ht="12.75">
      <c r="B374" s="60"/>
      <c r="C374" s="60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</row>
    <row r="375" spans="2:206" ht="12.75">
      <c r="B375" s="60"/>
      <c r="C375" s="60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</row>
    <row r="376" spans="2:206" ht="12.75">
      <c r="B376" s="60"/>
      <c r="C376" s="60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  <c r="CE376" s="57"/>
      <c r="CF376" s="57"/>
      <c r="CG376" s="57"/>
      <c r="CH376" s="57"/>
      <c r="CI376" s="57"/>
      <c r="CJ376" s="57"/>
      <c r="CK376" s="57"/>
      <c r="CL376" s="57"/>
      <c r="CM376" s="57"/>
      <c r="CN376" s="57"/>
      <c r="CO376" s="57"/>
      <c r="CP376" s="57"/>
      <c r="CQ376" s="57"/>
      <c r="CR376" s="57"/>
      <c r="CS376" s="57"/>
      <c r="CT376" s="57"/>
      <c r="CU376" s="57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</row>
    <row r="377" spans="2:206" ht="12.75">
      <c r="B377" s="60"/>
      <c r="C377" s="60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</row>
    <row r="378" spans="2:206" ht="12.75">
      <c r="B378" s="60"/>
      <c r="C378" s="60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</row>
    <row r="379" spans="2:206" ht="12.75">
      <c r="B379" s="60"/>
      <c r="C379" s="60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</row>
    <row r="380" spans="2:206" ht="12.75">
      <c r="B380" s="60"/>
      <c r="C380" s="60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</row>
    <row r="381" spans="2:206" ht="12.75">
      <c r="B381" s="60"/>
      <c r="C381" s="60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</row>
    <row r="382" spans="2:206" ht="12.75">
      <c r="B382" s="60"/>
      <c r="C382" s="60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</row>
    <row r="383" spans="2:206" ht="12.75">
      <c r="B383" s="60"/>
      <c r="C383" s="60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  <c r="CE383" s="57"/>
      <c r="CF383" s="57"/>
      <c r="CG383" s="57"/>
      <c r="CH383" s="57"/>
      <c r="CI383" s="57"/>
      <c r="CJ383" s="57"/>
      <c r="CK383" s="57"/>
      <c r="CL383" s="57"/>
      <c r="CM383" s="57"/>
      <c r="CN383" s="57"/>
      <c r="CO383" s="57"/>
      <c r="CP383" s="57"/>
      <c r="CQ383" s="57"/>
      <c r="CR383" s="57"/>
      <c r="CS383" s="57"/>
      <c r="CT383" s="57"/>
      <c r="CU383" s="57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</row>
    <row r="384" spans="2:206" ht="12.75">
      <c r="B384" s="60"/>
      <c r="C384" s="60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  <c r="CE384" s="57"/>
      <c r="CF384" s="57"/>
      <c r="CG384" s="57"/>
      <c r="CH384" s="57"/>
      <c r="CI384" s="57"/>
      <c r="CJ384" s="57"/>
      <c r="CK384" s="57"/>
      <c r="CL384" s="57"/>
      <c r="CM384" s="57"/>
      <c r="CN384" s="57"/>
      <c r="CO384" s="57"/>
      <c r="CP384" s="57"/>
      <c r="CQ384" s="57"/>
      <c r="CR384" s="57"/>
      <c r="CS384" s="57"/>
      <c r="CT384" s="57"/>
      <c r="CU384" s="57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</row>
    <row r="385" spans="2:206" ht="12.75">
      <c r="B385" s="60"/>
      <c r="C385" s="60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  <c r="CE385" s="57"/>
      <c r="CF385" s="57"/>
      <c r="CG385" s="57"/>
      <c r="CH385" s="57"/>
      <c r="CI385" s="57"/>
      <c r="CJ385" s="57"/>
      <c r="CK385" s="57"/>
      <c r="CL385" s="57"/>
      <c r="CM385" s="57"/>
      <c r="CN385" s="57"/>
      <c r="CO385" s="57"/>
      <c r="CP385" s="57"/>
      <c r="CQ385" s="57"/>
      <c r="CR385" s="57"/>
      <c r="CS385" s="57"/>
      <c r="CT385" s="57"/>
      <c r="CU385" s="57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</row>
    <row r="386" spans="2:206" ht="12.75">
      <c r="B386" s="60"/>
      <c r="C386" s="60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  <c r="CE386" s="57"/>
      <c r="CF386" s="57"/>
      <c r="CG386" s="57"/>
      <c r="CH386" s="57"/>
      <c r="CI386" s="57"/>
      <c r="CJ386" s="57"/>
      <c r="CK386" s="57"/>
      <c r="CL386" s="57"/>
      <c r="CM386" s="57"/>
      <c r="CN386" s="57"/>
      <c r="CO386" s="57"/>
      <c r="CP386" s="57"/>
      <c r="CQ386" s="57"/>
      <c r="CR386" s="57"/>
      <c r="CS386" s="57"/>
      <c r="CT386" s="57"/>
      <c r="CU386" s="57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</row>
    <row r="387" spans="2:206" ht="12.75">
      <c r="B387" s="60"/>
      <c r="C387" s="60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/>
      <c r="CR387" s="57"/>
      <c r="CS387" s="57"/>
      <c r="CT387" s="57"/>
      <c r="CU387" s="57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</row>
    <row r="388" spans="2:206" ht="12.75">
      <c r="B388" s="60"/>
      <c r="C388" s="60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  <c r="CE388" s="57"/>
      <c r="CF388" s="57"/>
      <c r="CG388" s="57"/>
      <c r="CH388" s="57"/>
      <c r="CI388" s="57"/>
      <c r="CJ388" s="57"/>
      <c r="CK388" s="57"/>
      <c r="CL388" s="57"/>
      <c r="CM388" s="57"/>
      <c r="CN388" s="57"/>
      <c r="CO388" s="57"/>
      <c r="CP388" s="57"/>
      <c r="CQ388" s="57"/>
      <c r="CR388" s="57"/>
      <c r="CS388" s="57"/>
      <c r="CT388" s="57"/>
      <c r="CU388" s="57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</row>
    <row r="389" spans="2:206" ht="12.75">
      <c r="B389" s="60"/>
      <c r="C389" s="60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57"/>
      <c r="AY389" s="57"/>
      <c r="AZ389" s="57"/>
      <c r="BA389" s="57"/>
      <c r="BB389" s="57"/>
      <c r="BC389" s="57"/>
      <c r="BD389" s="57"/>
      <c r="BE389" s="57"/>
      <c r="BF389" s="57"/>
      <c r="BG389" s="57"/>
      <c r="BH389" s="57"/>
      <c r="BI389" s="57"/>
      <c r="BJ389" s="57"/>
      <c r="BK389" s="57"/>
      <c r="BL389" s="57"/>
      <c r="BM389" s="57"/>
      <c r="BN389" s="57"/>
      <c r="BO389" s="57"/>
      <c r="BP389" s="57"/>
      <c r="BQ389" s="57"/>
      <c r="BR389" s="57"/>
      <c r="BS389" s="57"/>
      <c r="BT389" s="57"/>
      <c r="BU389" s="57"/>
      <c r="BV389" s="57"/>
      <c r="BW389" s="57"/>
      <c r="BX389" s="57"/>
      <c r="BY389" s="57"/>
      <c r="BZ389" s="57"/>
      <c r="CA389" s="57"/>
      <c r="CB389" s="57"/>
      <c r="CC389" s="57"/>
      <c r="CD389" s="57"/>
      <c r="CE389" s="57"/>
      <c r="CF389" s="57"/>
      <c r="CG389" s="57"/>
      <c r="CH389" s="57"/>
      <c r="CI389" s="57"/>
      <c r="CJ389" s="57"/>
      <c r="CK389" s="57"/>
      <c r="CL389" s="57"/>
      <c r="CM389" s="57"/>
      <c r="CN389" s="57"/>
      <c r="CO389" s="57"/>
      <c r="CP389" s="57"/>
      <c r="CQ389" s="57"/>
      <c r="CR389" s="57"/>
      <c r="CS389" s="57"/>
      <c r="CT389" s="57"/>
      <c r="CU389" s="57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</row>
    <row r="390" spans="2:206" ht="12.75">
      <c r="B390" s="60"/>
      <c r="C390" s="60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57"/>
      <c r="AY390" s="57"/>
      <c r="AZ390" s="57"/>
      <c r="BA390" s="57"/>
      <c r="BB390" s="57"/>
      <c r="BC390" s="57"/>
      <c r="BD390" s="57"/>
      <c r="BE390" s="57"/>
      <c r="BF390" s="57"/>
      <c r="BG390" s="57"/>
      <c r="BH390" s="57"/>
      <c r="BI390" s="57"/>
      <c r="BJ390" s="57"/>
      <c r="BK390" s="57"/>
      <c r="BL390" s="57"/>
      <c r="BM390" s="57"/>
      <c r="BN390" s="57"/>
      <c r="BO390" s="57"/>
      <c r="BP390" s="57"/>
      <c r="BQ390" s="57"/>
      <c r="BR390" s="57"/>
      <c r="BS390" s="57"/>
      <c r="BT390" s="57"/>
      <c r="BU390" s="57"/>
      <c r="BV390" s="57"/>
      <c r="BW390" s="57"/>
      <c r="BX390" s="57"/>
      <c r="BY390" s="57"/>
      <c r="BZ390" s="57"/>
      <c r="CA390" s="57"/>
      <c r="CB390" s="57"/>
      <c r="CC390" s="57"/>
      <c r="CD390" s="57"/>
      <c r="CE390" s="57"/>
      <c r="CF390" s="57"/>
      <c r="CG390" s="57"/>
      <c r="CH390" s="57"/>
      <c r="CI390" s="57"/>
      <c r="CJ390" s="57"/>
      <c r="CK390" s="57"/>
      <c r="CL390" s="57"/>
      <c r="CM390" s="57"/>
      <c r="CN390" s="57"/>
      <c r="CO390" s="57"/>
      <c r="CP390" s="57"/>
      <c r="CQ390" s="57"/>
      <c r="CR390" s="57"/>
      <c r="CS390" s="57"/>
      <c r="CT390" s="57"/>
      <c r="CU390" s="57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</row>
    <row r="391" spans="2:206" ht="12.75">
      <c r="B391" s="60"/>
      <c r="C391" s="60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  <c r="AZ391" s="57"/>
      <c r="BA391" s="57"/>
      <c r="BB391" s="57"/>
      <c r="BC391" s="57"/>
      <c r="BD391" s="57"/>
      <c r="BE391" s="57"/>
      <c r="BF391" s="57"/>
      <c r="BG391" s="57"/>
      <c r="BH391" s="57"/>
      <c r="BI391" s="57"/>
      <c r="BJ391" s="57"/>
      <c r="BK391" s="57"/>
      <c r="BL391" s="57"/>
      <c r="BM391" s="57"/>
      <c r="BN391" s="57"/>
      <c r="BO391" s="57"/>
      <c r="BP391" s="57"/>
      <c r="BQ391" s="57"/>
      <c r="BR391" s="57"/>
      <c r="BS391" s="57"/>
      <c r="BT391" s="57"/>
      <c r="BU391" s="57"/>
      <c r="BV391" s="57"/>
      <c r="BW391" s="57"/>
      <c r="BX391" s="57"/>
      <c r="BY391" s="57"/>
      <c r="BZ391" s="57"/>
      <c r="CA391" s="57"/>
      <c r="CB391" s="57"/>
      <c r="CC391" s="57"/>
      <c r="CD391" s="57"/>
      <c r="CE391" s="57"/>
      <c r="CF391" s="57"/>
      <c r="CG391" s="57"/>
      <c r="CH391" s="57"/>
      <c r="CI391" s="57"/>
      <c r="CJ391" s="57"/>
      <c r="CK391" s="57"/>
      <c r="CL391" s="57"/>
      <c r="CM391" s="57"/>
      <c r="CN391" s="57"/>
      <c r="CO391" s="57"/>
      <c r="CP391" s="57"/>
      <c r="CQ391" s="57"/>
      <c r="CR391" s="57"/>
      <c r="CS391" s="57"/>
      <c r="CT391" s="57"/>
      <c r="CU391" s="57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</row>
    <row r="392" spans="2:206" ht="12.75">
      <c r="B392" s="60"/>
      <c r="C392" s="60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</row>
    <row r="393" spans="2:206" ht="12.75">
      <c r="B393" s="60"/>
      <c r="C393" s="60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  <c r="AZ393" s="57"/>
      <c r="BA393" s="57"/>
      <c r="BB393" s="57"/>
      <c r="BC393" s="57"/>
      <c r="BD393" s="57"/>
      <c r="BE393" s="57"/>
      <c r="BF393" s="57"/>
      <c r="BG393" s="57"/>
      <c r="BH393" s="57"/>
      <c r="BI393" s="57"/>
      <c r="BJ393" s="57"/>
      <c r="BK393" s="57"/>
      <c r="BL393" s="57"/>
      <c r="BM393" s="57"/>
      <c r="BN393" s="57"/>
      <c r="BO393" s="57"/>
      <c r="BP393" s="57"/>
      <c r="BQ393" s="57"/>
      <c r="BR393" s="57"/>
      <c r="BS393" s="57"/>
      <c r="BT393" s="57"/>
      <c r="BU393" s="57"/>
      <c r="BV393" s="57"/>
      <c r="BW393" s="57"/>
      <c r="BX393" s="57"/>
      <c r="BY393" s="57"/>
      <c r="BZ393" s="57"/>
      <c r="CA393" s="57"/>
      <c r="CB393" s="57"/>
      <c r="CC393" s="57"/>
      <c r="CD393" s="57"/>
      <c r="CE393" s="57"/>
      <c r="CF393" s="57"/>
      <c r="CG393" s="57"/>
      <c r="CH393" s="57"/>
      <c r="CI393" s="57"/>
      <c r="CJ393" s="57"/>
      <c r="CK393" s="57"/>
      <c r="CL393" s="57"/>
      <c r="CM393" s="57"/>
      <c r="CN393" s="57"/>
      <c r="CO393" s="57"/>
      <c r="CP393" s="57"/>
      <c r="CQ393" s="57"/>
      <c r="CR393" s="57"/>
      <c r="CS393" s="57"/>
      <c r="CT393" s="57"/>
      <c r="CU393" s="57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</row>
    <row r="394" spans="2:206" ht="12.75">
      <c r="B394" s="60"/>
      <c r="C394" s="60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57"/>
      <c r="AY394" s="57"/>
      <c r="AZ394" s="57"/>
      <c r="BA394" s="57"/>
      <c r="BB394" s="57"/>
      <c r="BC394" s="57"/>
      <c r="BD394" s="57"/>
      <c r="BE394" s="57"/>
      <c r="BF394" s="57"/>
      <c r="BG394" s="57"/>
      <c r="BH394" s="57"/>
      <c r="BI394" s="57"/>
      <c r="BJ394" s="57"/>
      <c r="BK394" s="57"/>
      <c r="BL394" s="57"/>
      <c r="BM394" s="57"/>
      <c r="BN394" s="57"/>
      <c r="BO394" s="57"/>
      <c r="BP394" s="57"/>
      <c r="BQ394" s="57"/>
      <c r="BR394" s="57"/>
      <c r="BS394" s="57"/>
      <c r="BT394" s="57"/>
      <c r="BU394" s="57"/>
      <c r="BV394" s="57"/>
      <c r="BW394" s="57"/>
      <c r="BX394" s="57"/>
      <c r="BY394" s="57"/>
      <c r="BZ394" s="57"/>
      <c r="CA394" s="57"/>
      <c r="CB394" s="57"/>
      <c r="CC394" s="57"/>
      <c r="CD394" s="57"/>
      <c r="CE394" s="57"/>
      <c r="CF394" s="57"/>
      <c r="CG394" s="57"/>
      <c r="CH394" s="57"/>
      <c r="CI394" s="57"/>
      <c r="CJ394" s="57"/>
      <c r="CK394" s="57"/>
      <c r="CL394" s="57"/>
      <c r="CM394" s="57"/>
      <c r="CN394" s="57"/>
      <c r="CO394" s="57"/>
      <c r="CP394" s="57"/>
      <c r="CQ394" s="57"/>
      <c r="CR394" s="57"/>
      <c r="CS394" s="57"/>
      <c r="CT394" s="57"/>
      <c r="CU394" s="57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</row>
    <row r="395" spans="2:206" ht="12.75">
      <c r="B395" s="60"/>
      <c r="C395" s="60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  <c r="BE395" s="57"/>
      <c r="BF395" s="57"/>
      <c r="BG395" s="57"/>
      <c r="BH395" s="57"/>
      <c r="BI395" s="57"/>
      <c r="BJ395" s="57"/>
      <c r="BK395" s="57"/>
      <c r="BL395" s="57"/>
      <c r="BM395" s="57"/>
      <c r="BN395" s="57"/>
      <c r="BO395" s="57"/>
      <c r="BP395" s="57"/>
      <c r="BQ395" s="57"/>
      <c r="BR395" s="57"/>
      <c r="BS395" s="57"/>
      <c r="BT395" s="57"/>
      <c r="BU395" s="57"/>
      <c r="BV395" s="57"/>
      <c r="BW395" s="57"/>
      <c r="BX395" s="57"/>
      <c r="BY395" s="57"/>
      <c r="BZ395" s="57"/>
      <c r="CA395" s="57"/>
      <c r="CB395" s="57"/>
      <c r="CC395" s="57"/>
      <c r="CD395" s="57"/>
      <c r="CE395" s="57"/>
      <c r="CF395" s="57"/>
      <c r="CG395" s="57"/>
      <c r="CH395" s="57"/>
      <c r="CI395" s="57"/>
      <c r="CJ395" s="57"/>
      <c r="CK395" s="57"/>
      <c r="CL395" s="57"/>
      <c r="CM395" s="57"/>
      <c r="CN395" s="57"/>
      <c r="CO395" s="57"/>
      <c r="CP395" s="57"/>
      <c r="CQ395" s="57"/>
      <c r="CR395" s="57"/>
      <c r="CS395" s="57"/>
      <c r="CT395" s="57"/>
      <c r="CU395" s="57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</row>
    <row r="396" spans="2:206" ht="12.75">
      <c r="B396" s="60"/>
      <c r="C396" s="60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57"/>
      <c r="AY396" s="57"/>
      <c r="AZ396" s="57"/>
      <c r="BA396" s="57"/>
      <c r="BB396" s="57"/>
      <c r="BC396" s="57"/>
      <c r="BD396" s="57"/>
      <c r="BE396" s="57"/>
      <c r="BF396" s="57"/>
      <c r="BG396" s="57"/>
      <c r="BH396" s="57"/>
      <c r="BI396" s="57"/>
      <c r="BJ396" s="57"/>
      <c r="BK396" s="57"/>
      <c r="BL396" s="57"/>
      <c r="BM396" s="57"/>
      <c r="BN396" s="57"/>
      <c r="BO396" s="57"/>
      <c r="BP396" s="57"/>
      <c r="BQ396" s="57"/>
      <c r="BR396" s="57"/>
      <c r="BS396" s="57"/>
      <c r="BT396" s="57"/>
      <c r="BU396" s="57"/>
      <c r="BV396" s="57"/>
      <c r="BW396" s="57"/>
      <c r="BX396" s="57"/>
      <c r="BY396" s="57"/>
      <c r="BZ396" s="57"/>
      <c r="CA396" s="57"/>
      <c r="CB396" s="57"/>
      <c r="CC396" s="57"/>
      <c r="CD396" s="57"/>
      <c r="CE396" s="57"/>
      <c r="CF396" s="57"/>
      <c r="CG396" s="57"/>
      <c r="CH396" s="57"/>
      <c r="CI396" s="57"/>
      <c r="CJ396" s="57"/>
      <c r="CK396" s="57"/>
      <c r="CL396" s="57"/>
      <c r="CM396" s="57"/>
      <c r="CN396" s="57"/>
      <c r="CO396" s="57"/>
      <c r="CP396" s="57"/>
      <c r="CQ396" s="57"/>
      <c r="CR396" s="57"/>
      <c r="CS396" s="57"/>
      <c r="CT396" s="57"/>
      <c r="CU396" s="57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</row>
    <row r="397" spans="2:206" ht="12.75">
      <c r="B397" s="60"/>
      <c r="C397" s="60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57"/>
      <c r="AY397" s="57"/>
      <c r="AZ397" s="57"/>
      <c r="BA397" s="57"/>
      <c r="BB397" s="57"/>
      <c r="BC397" s="57"/>
      <c r="BD397" s="57"/>
      <c r="BE397" s="57"/>
      <c r="BF397" s="57"/>
      <c r="BG397" s="57"/>
      <c r="BH397" s="57"/>
      <c r="BI397" s="57"/>
      <c r="BJ397" s="57"/>
      <c r="BK397" s="57"/>
      <c r="BL397" s="57"/>
      <c r="BM397" s="57"/>
      <c r="BN397" s="57"/>
      <c r="BO397" s="57"/>
      <c r="BP397" s="57"/>
      <c r="BQ397" s="57"/>
      <c r="BR397" s="57"/>
      <c r="BS397" s="57"/>
      <c r="BT397" s="57"/>
      <c r="BU397" s="57"/>
      <c r="BV397" s="57"/>
      <c r="BW397" s="57"/>
      <c r="BX397" s="57"/>
      <c r="BY397" s="57"/>
      <c r="BZ397" s="57"/>
      <c r="CA397" s="57"/>
      <c r="CB397" s="57"/>
      <c r="CC397" s="57"/>
      <c r="CD397" s="57"/>
      <c r="CE397" s="57"/>
      <c r="CF397" s="57"/>
      <c r="CG397" s="57"/>
      <c r="CH397" s="57"/>
      <c r="CI397" s="57"/>
      <c r="CJ397" s="57"/>
      <c r="CK397" s="57"/>
      <c r="CL397" s="57"/>
      <c r="CM397" s="57"/>
      <c r="CN397" s="57"/>
      <c r="CO397" s="57"/>
      <c r="CP397" s="57"/>
      <c r="CQ397" s="57"/>
      <c r="CR397" s="57"/>
      <c r="CS397" s="57"/>
      <c r="CT397" s="57"/>
      <c r="CU397" s="57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</row>
    <row r="398" spans="2:206" ht="12.75">
      <c r="B398" s="60"/>
      <c r="C398" s="60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</row>
    <row r="399" spans="2:206" ht="12.75">
      <c r="B399" s="60"/>
      <c r="C399" s="60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57"/>
      <c r="AY399" s="57"/>
      <c r="AZ399" s="57"/>
      <c r="BA399" s="57"/>
      <c r="BB399" s="57"/>
      <c r="BC399" s="57"/>
      <c r="BD399" s="57"/>
      <c r="BE399" s="57"/>
      <c r="BF399" s="57"/>
      <c r="BG399" s="57"/>
      <c r="BH399" s="57"/>
      <c r="BI399" s="57"/>
      <c r="BJ399" s="57"/>
      <c r="BK399" s="57"/>
      <c r="BL399" s="57"/>
      <c r="BM399" s="57"/>
      <c r="BN399" s="57"/>
      <c r="BO399" s="57"/>
      <c r="BP399" s="57"/>
      <c r="BQ399" s="57"/>
      <c r="BR399" s="57"/>
      <c r="BS399" s="57"/>
      <c r="BT399" s="57"/>
      <c r="BU399" s="57"/>
      <c r="BV399" s="57"/>
      <c r="BW399" s="57"/>
      <c r="BX399" s="57"/>
      <c r="BY399" s="57"/>
      <c r="BZ399" s="57"/>
      <c r="CA399" s="57"/>
      <c r="CB399" s="57"/>
      <c r="CC399" s="57"/>
      <c r="CD399" s="57"/>
      <c r="CE399" s="57"/>
      <c r="CF399" s="57"/>
      <c r="CG399" s="57"/>
      <c r="CH399" s="57"/>
      <c r="CI399" s="57"/>
      <c r="CJ399" s="57"/>
      <c r="CK399" s="57"/>
      <c r="CL399" s="57"/>
      <c r="CM399" s="57"/>
      <c r="CN399" s="57"/>
      <c r="CO399" s="57"/>
      <c r="CP399" s="57"/>
      <c r="CQ399" s="57"/>
      <c r="CR399" s="57"/>
      <c r="CS399" s="57"/>
      <c r="CT399" s="57"/>
      <c r="CU399" s="57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</row>
    <row r="400" spans="2:206" ht="12.75">
      <c r="B400" s="60"/>
      <c r="C400" s="60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57"/>
      <c r="AY400" s="57"/>
      <c r="AZ400" s="57"/>
      <c r="BA400" s="57"/>
      <c r="BB400" s="57"/>
      <c r="BC400" s="57"/>
      <c r="BD400" s="57"/>
      <c r="BE400" s="57"/>
      <c r="BF400" s="57"/>
      <c r="BG400" s="57"/>
      <c r="BH400" s="57"/>
      <c r="BI400" s="57"/>
      <c r="BJ400" s="57"/>
      <c r="BK400" s="57"/>
      <c r="BL400" s="57"/>
      <c r="BM400" s="57"/>
      <c r="BN400" s="57"/>
      <c r="BO400" s="57"/>
      <c r="BP400" s="57"/>
      <c r="BQ400" s="57"/>
      <c r="BR400" s="57"/>
      <c r="BS400" s="57"/>
      <c r="BT400" s="57"/>
      <c r="BU400" s="57"/>
      <c r="BV400" s="57"/>
      <c r="BW400" s="57"/>
      <c r="BX400" s="57"/>
      <c r="BY400" s="57"/>
      <c r="BZ400" s="57"/>
      <c r="CA400" s="57"/>
      <c r="CB400" s="57"/>
      <c r="CC400" s="57"/>
      <c r="CD400" s="57"/>
      <c r="CE400" s="57"/>
      <c r="CF400" s="57"/>
      <c r="CG400" s="57"/>
      <c r="CH400" s="57"/>
      <c r="CI400" s="57"/>
      <c r="CJ400" s="57"/>
      <c r="CK400" s="57"/>
      <c r="CL400" s="57"/>
      <c r="CM400" s="57"/>
      <c r="CN400" s="57"/>
      <c r="CO400" s="57"/>
      <c r="CP400" s="57"/>
      <c r="CQ400" s="57"/>
      <c r="CR400" s="57"/>
      <c r="CS400" s="57"/>
      <c r="CT400" s="57"/>
      <c r="CU400" s="57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</row>
    <row r="401" spans="2:206" ht="12.75">
      <c r="B401" s="60"/>
      <c r="C401" s="60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</row>
    <row r="402" spans="2:206" ht="12.75">
      <c r="B402" s="60"/>
      <c r="C402" s="60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57"/>
      <c r="AY402" s="57"/>
      <c r="AZ402" s="57"/>
      <c r="BA402" s="57"/>
      <c r="BB402" s="57"/>
      <c r="BC402" s="57"/>
      <c r="BD402" s="57"/>
      <c r="BE402" s="57"/>
      <c r="BF402" s="57"/>
      <c r="BG402" s="57"/>
      <c r="BH402" s="57"/>
      <c r="BI402" s="57"/>
      <c r="BJ402" s="57"/>
      <c r="BK402" s="57"/>
      <c r="BL402" s="57"/>
      <c r="BM402" s="57"/>
      <c r="BN402" s="57"/>
      <c r="BO402" s="57"/>
      <c r="BP402" s="57"/>
      <c r="BQ402" s="57"/>
      <c r="BR402" s="57"/>
      <c r="BS402" s="57"/>
      <c r="BT402" s="57"/>
      <c r="BU402" s="57"/>
      <c r="BV402" s="57"/>
      <c r="BW402" s="57"/>
      <c r="BX402" s="57"/>
      <c r="BY402" s="57"/>
      <c r="BZ402" s="57"/>
      <c r="CA402" s="57"/>
      <c r="CB402" s="57"/>
      <c r="CC402" s="57"/>
      <c r="CD402" s="57"/>
      <c r="CE402" s="57"/>
      <c r="CF402" s="57"/>
      <c r="CG402" s="57"/>
      <c r="CH402" s="57"/>
      <c r="CI402" s="57"/>
      <c r="CJ402" s="57"/>
      <c r="CK402" s="57"/>
      <c r="CL402" s="57"/>
      <c r="CM402" s="57"/>
      <c r="CN402" s="57"/>
      <c r="CO402" s="57"/>
      <c r="CP402" s="57"/>
      <c r="CQ402" s="57"/>
      <c r="CR402" s="57"/>
      <c r="CS402" s="57"/>
      <c r="CT402" s="57"/>
      <c r="CU402" s="57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</row>
    <row r="403" spans="2:206" ht="12.75">
      <c r="B403" s="60"/>
      <c r="C403" s="60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</row>
    <row r="404" spans="2:206" ht="12.75">
      <c r="B404" s="60"/>
      <c r="C404" s="60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</row>
    <row r="405" spans="2:206" ht="12.75">
      <c r="B405" s="60"/>
      <c r="C405" s="60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</row>
    <row r="406" spans="2:206" ht="12.75">
      <c r="B406" s="60"/>
      <c r="C406" s="60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</row>
    <row r="407" spans="2:206" ht="12.75">
      <c r="B407" s="60"/>
      <c r="C407" s="60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</row>
    <row r="408" spans="2:206" ht="12.75">
      <c r="B408" s="60"/>
      <c r="C408" s="60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</row>
    <row r="409" spans="2:206" ht="12.75">
      <c r="B409" s="60"/>
      <c r="C409" s="60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</row>
    <row r="410" spans="2:206" ht="12.75">
      <c r="B410" s="60"/>
      <c r="C410" s="60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</row>
    <row r="411" spans="2:206" ht="12.75">
      <c r="B411" s="60"/>
      <c r="C411" s="60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</row>
    <row r="412" spans="2:206" ht="12.75">
      <c r="B412" s="60"/>
      <c r="C412" s="60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</row>
    <row r="413" spans="2:206" ht="12.75">
      <c r="B413" s="60"/>
      <c r="C413" s="60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</row>
    <row r="414" spans="2:206" ht="12.75">
      <c r="B414" s="60"/>
      <c r="C414" s="60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</row>
    <row r="415" spans="2:206" ht="12.75">
      <c r="B415" s="60"/>
      <c r="C415" s="60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</row>
    <row r="416" spans="2:206" ht="12.75">
      <c r="B416" s="60"/>
      <c r="C416" s="60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</row>
    <row r="417" spans="2:206" ht="12.75">
      <c r="B417" s="60"/>
      <c r="C417" s="60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</row>
    <row r="418" spans="2:206" ht="12.75">
      <c r="B418" s="60"/>
      <c r="C418" s="60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</row>
    <row r="419" spans="2:206" ht="12.75">
      <c r="B419" s="60"/>
      <c r="C419" s="60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7"/>
      <c r="BM419" s="57"/>
      <c r="BN419" s="57"/>
      <c r="BO419" s="57"/>
      <c r="BP419" s="57"/>
      <c r="BQ419" s="57"/>
      <c r="BR419" s="57"/>
      <c r="BS419" s="57"/>
      <c r="BT419" s="57"/>
      <c r="BU419" s="57"/>
      <c r="BV419" s="57"/>
      <c r="BW419" s="57"/>
      <c r="BX419" s="57"/>
      <c r="BY419" s="57"/>
      <c r="BZ419" s="57"/>
      <c r="CA419" s="57"/>
      <c r="CB419" s="57"/>
      <c r="CC419" s="57"/>
      <c r="CD419" s="57"/>
      <c r="CE419" s="57"/>
      <c r="CF419" s="57"/>
      <c r="CG419" s="57"/>
      <c r="CH419" s="57"/>
      <c r="CI419" s="57"/>
      <c r="CJ419" s="57"/>
      <c r="CK419" s="57"/>
      <c r="CL419" s="57"/>
      <c r="CM419" s="57"/>
      <c r="CN419" s="57"/>
      <c r="CO419" s="57"/>
      <c r="CP419" s="57"/>
      <c r="CQ419" s="57"/>
      <c r="CR419" s="57"/>
      <c r="CS419" s="57"/>
      <c r="CT419" s="57"/>
      <c r="CU419" s="57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</row>
    <row r="420" spans="2:206" ht="12.75">
      <c r="B420" s="60"/>
      <c r="C420" s="60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7"/>
      <c r="BM420" s="57"/>
      <c r="BN420" s="57"/>
      <c r="BO420" s="57"/>
      <c r="BP420" s="57"/>
      <c r="BQ420" s="57"/>
      <c r="BR420" s="57"/>
      <c r="BS420" s="57"/>
      <c r="BT420" s="57"/>
      <c r="BU420" s="57"/>
      <c r="BV420" s="57"/>
      <c r="BW420" s="57"/>
      <c r="BX420" s="57"/>
      <c r="BY420" s="57"/>
      <c r="BZ420" s="57"/>
      <c r="CA420" s="57"/>
      <c r="CB420" s="57"/>
      <c r="CC420" s="57"/>
      <c r="CD420" s="57"/>
      <c r="CE420" s="57"/>
      <c r="CF420" s="57"/>
      <c r="CG420" s="57"/>
      <c r="CH420" s="57"/>
      <c r="CI420" s="57"/>
      <c r="CJ420" s="57"/>
      <c r="CK420" s="57"/>
      <c r="CL420" s="57"/>
      <c r="CM420" s="57"/>
      <c r="CN420" s="57"/>
      <c r="CO420" s="57"/>
      <c r="CP420" s="57"/>
      <c r="CQ420" s="57"/>
      <c r="CR420" s="57"/>
      <c r="CS420" s="57"/>
      <c r="CT420" s="57"/>
      <c r="CU420" s="57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</row>
    <row r="421" spans="2:206" ht="12.75">
      <c r="B421" s="60"/>
      <c r="C421" s="60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7"/>
      <c r="BN421" s="57"/>
      <c r="BO421" s="57"/>
      <c r="BP421" s="57"/>
      <c r="BQ421" s="57"/>
      <c r="BR421" s="57"/>
      <c r="BS421" s="57"/>
      <c r="BT421" s="57"/>
      <c r="BU421" s="57"/>
      <c r="BV421" s="57"/>
      <c r="BW421" s="57"/>
      <c r="BX421" s="57"/>
      <c r="BY421" s="57"/>
      <c r="BZ421" s="57"/>
      <c r="CA421" s="57"/>
      <c r="CB421" s="57"/>
      <c r="CC421" s="57"/>
      <c r="CD421" s="57"/>
      <c r="CE421" s="57"/>
      <c r="CF421" s="57"/>
      <c r="CG421" s="57"/>
      <c r="CH421" s="57"/>
      <c r="CI421" s="57"/>
      <c r="CJ421" s="57"/>
      <c r="CK421" s="57"/>
      <c r="CL421" s="57"/>
      <c r="CM421" s="57"/>
      <c r="CN421" s="57"/>
      <c r="CO421" s="57"/>
      <c r="CP421" s="57"/>
      <c r="CQ421" s="57"/>
      <c r="CR421" s="57"/>
      <c r="CS421" s="57"/>
      <c r="CT421" s="57"/>
      <c r="CU421" s="57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</row>
    <row r="422" spans="2:206" ht="12.75">
      <c r="B422" s="60"/>
      <c r="C422" s="60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  <c r="BE422" s="57"/>
      <c r="BF422" s="57"/>
      <c r="BG422" s="57"/>
      <c r="BH422" s="57"/>
      <c r="BI422" s="57"/>
      <c r="BJ422" s="57"/>
      <c r="BK422" s="57"/>
      <c r="BL422" s="57"/>
      <c r="BM422" s="57"/>
      <c r="BN422" s="57"/>
      <c r="BO422" s="57"/>
      <c r="BP422" s="57"/>
      <c r="BQ422" s="57"/>
      <c r="BR422" s="57"/>
      <c r="BS422" s="57"/>
      <c r="BT422" s="57"/>
      <c r="BU422" s="57"/>
      <c r="BV422" s="57"/>
      <c r="BW422" s="57"/>
      <c r="BX422" s="57"/>
      <c r="BY422" s="57"/>
      <c r="BZ422" s="57"/>
      <c r="CA422" s="57"/>
      <c r="CB422" s="57"/>
      <c r="CC422" s="57"/>
      <c r="CD422" s="57"/>
      <c r="CE422" s="57"/>
      <c r="CF422" s="57"/>
      <c r="CG422" s="57"/>
      <c r="CH422" s="57"/>
      <c r="CI422" s="57"/>
      <c r="CJ422" s="57"/>
      <c r="CK422" s="57"/>
      <c r="CL422" s="57"/>
      <c r="CM422" s="57"/>
      <c r="CN422" s="57"/>
      <c r="CO422" s="57"/>
      <c r="CP422" s="57"/>
      <c r="CQ422" s="57"/>
      <c r="CR422" s="57"/>
      <c r="CS422" s="57"/>
      <c r="CT422" s="57"/>
      <c r="CU422" s="57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</row>
    <row r="423" spans="2:206" ht="12.75">
      <c r="B423" s="60"/>
      <c r="C423" s="60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  <c r="BE423" s="57"/>
      <c r="BF423" s="57"/>
      <c r="BG423" s="57"/>
      <c r="BH423" s="57"/>
      <c r="BI423" s="57"/>
      <c r="BJ423" s="57"/>
      <c r="BK423" s="57"/>
      <c r="BL423" s="57"/>
      <c r="BM423" s="57"/>
      <c r="BN423" s="57"/>
      <c r="BO423" s="57"/>
      <c r="BP423" s="57"/>
      <c r="BQ423" s="57"/>
      <c r="BR423" s="57"/>
      <c r="BS423" s="57"/>
      <c r="BT423" s="57"/>
      <c r="BU423" s="57"/>
      <c r="BV423" s="57"/>
      <c r="BW423" s="57"/>
      <c r="BX423" s="57"/>
      <c r="BY423" s="57"/>
      <c r="BZ423" s="57"/>
      <c r="CA423" s="57"/>
      <c r="CB423" s="57"/>
      <c r="CC423" s="57"/>
      <c r="CD423" s="57"/>
      <c r="CE423" s="57"/>
      <c r="CF423" s="57"/>
      <c r="CG423" s="57"/>
      <c r="CH423" s="57"/>
      <c r="CI423" s="57"/>
      <c r="CJ423" s="57"/>
      <c r="CK423" s="57"/>
      <c r="CL423" s="57"/>
      <c r="CM423" s="57"/>
      <c r="CN423" s="57"/>
      <c r="CO423" s="57"/>
      <c r="CP423" s="57"/>
      <c r="CQ423" s="57"/>
      <c r="CR423" s="57"/>
      <c r="CS423" s="57"/>
      <c r="CT423" s="57"/>
      <c r="CU423" s="57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</row>
    <row r="424" spans="2:206" ht="12.75">
      <c r="B424" s="60"/>
      <c r="C424" s="60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  <c r="BE424" s="57"/>
      <c r="BF424" s="57"/>
      <c r="BG424" s="57"/>
      <c r="BH424" s="57"/>
      <c r="BI424" s="57"/>
      <c r="BJ424" s="57"/>
      <c r="BK424" s="57"/>
      <c r="BL424" s="57"/>
      <c r="BM424" s="57"/>
      <c r="BN424" s="57"/>
      <c r="BO424" s="57"/>
      <c r="BP424" s="57"/>
      <c r="BQ424" s="57"/>
      <c r="BR424" s="57"/>
      <c r="BS424" s="57"/>
      <c r="BT424" s="57"/>
      <c r="BU424" s="57"/>
      <c r="BV424" s="57"/>
      <c r="BW424" s="57"/>
      <c r="BX424" s="57"/>
      <c r="BY424" s="57"/>
      <c r="BZ424" s="57"/>
      <c r="CA424" s="57"/>
      <c r="CB424" s="57"/>
      <c r="CC424" s="57"/>
      <c r="CD424" s="57"/>
      <c r="CE424" s="57"/>
      <c r="CF424" s="57"/>
      <c r="CG424" s="57"/>
      <c r="CH424" s="57"/>
      <c r="CI424" s="57"/>
      <c r="CJ424" s="57"/>
      <c r="CK424" s="57"/>
      <c r="CL424" s="57"/>
      <c r="CM424" s="57"/>
      <c r="CN424" s="57"/>
      <c r="CO424" s="57"/>
      <c r="CP424" s="57"/>
      <c r="CQ424" s="57"/>
      <c r="CR424" s="57"/>
      <c r="CS424" s="57"/>
      <c r="CT424" s="57"/>
      <c r="CU424" s="57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</row>
    <row r="425" spans="2:206" ht="12.75">
      <c r="B425" s="60"/>
      <c r="C425" s="60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  <c r="BE425" s="57"/>
      <c r="BF425" s="57"/>
      <c r="BG425" s="57"/>
      <c r="BH425" s="57"/>
      <c r="BI425" s="57"/>
      <c r="BJ425" s="57"/>
      <c r="BK425" s="57"/>
      <c r="BL425" s="57"/>
      <c r="BM425" s="57"/>
      <c r="BN425" s="57"/>
      <c r="BO425" s="57"/>
      <c r="BP425" s="57"/>
      <c r="BQ425" s="57"/>
      <c r="BR425" s="57"/>
      <c r="BS425" s="57"/>
      <c r="BT425" s="57"/>
      <c r="BU425" s="57"/>
      <c r="BV425" s="57"/>
      <c r="BW425" s="57"/>
      <c r="BX425" s="57"/>
      <c r="BY425" s="57"/>
      <c r="BZ425" s="57"/>
      <c r="CA425" s="57"/>
      <c r="CB425" s="57"/>
      <c r="CC425" s="57"/>
      <c r="CD425" s="57"/>
      <c r="CE425" s="57"/>
      <c r="CF425" s="57"/>
      <c r="CG425" s="57"/>
      <c r="CH425" s="57"/>
      <c r="CI425" s="57"/>
      <c r="CJ425" s="57"/>
      <c r="CK425" s="57"/>
      <c r="CL425" s="57"/>
      <c r="CM425" s="57"/>
      <c r="CN425" s="57"/>
      <c r="CO425" s="57"/>
      <c r="CP425" s="57"/>
      <c r="CQ425" s="57"/>
      <c r="CR425" s="57"/>
      <c r="CS425" s="57"/>
      <c r="CT425" s="57"/>
      <c r="CU425" s="57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</row>
    <row r="426" spans="2:206" ht="12.75">
      <c r="B426" s="60"/>
      <c r="C426" s="60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  <c r="BE426" s="57"/>
      <c r="BF426" s="57"/>
      <c r="BG426" s="57"/>
      <c r="BH426" s="57"/>
      <c r="BI426" s="57"/>
      <c r="BJ426" s="57"/>
      <c r="BK426" s="57"/>
      <c r="BL426" s="57"/>
      <c r="BM426" s="57"/>
      <c r="BN426" s="57"/>
      <c r="BO426" s="57"/>
      <c r="BP426" s="57"/>
      <c r="BQ426" s="57"/>
      <c r="BR426" s="57"/>
      <c r="BS426" s="57"/>
      <c r="BT426" s="57"/>
      <c r="BU426" s="57"/>
      <c r="BV426" s="57"/>
      <c r="BW426" s="57"/>
      <c r="BX426" s="57"/>
      <c r="BY426" s="57"/>
      <c r="BZ426" s="57"/>
      <c r="CA426" s="57"/>
      <c r="CB426" s="57"/>
      <c r="CC426" s="57"/>
      <c r="CD426" s="57"/>
      <c r="CE426" s="57"/>
      <c r="CF426" s="57"/>
      <c r="CG426" s="57"/>
      <c r="CH426" s="57"/>
      <c r="CI426" s="57"/>
      <c r="CJ426" s="57"/>
      <c r="CK426" s="57"/>
      <c r="CL426" s="57"/>
      <c r="CM426" s="57"/>
      <c r="CN426" s="57"/>
      <c r="CO426" s="57"/>
      <c r="CP426" s="57"/>
      <c r="CQ426" s="57"/>
      <c r="CR426" s="57"/>
      <c r="CS426" s="57"/>
      <c r="CT426" s="57"/>
      <c r="CU426" s="57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</row>
    <row r="427" spans="2:206" ht="12.75">
      <c r="B427" s="60"/>
      <c r="C427" s="60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  <c r="BE427" s="57"/>
      <c r="BF427" s="57"/>
      <c r="BG427" s="57"/>
      <c r="BH427" s="57"/>
      <c r="BI427" s="57"/>
      <c r="BJ427" s="57"/>
      <c r="BK427" s="57"/>
      <c r="BL427" s="57"/>
      <c r="BM427" s="57"/>
      <c r="BN427" s="57"/>
      <c r="BO427" s="57"/>
      <c r="BP427" s="57"/>
      <c r="BQ427" s="57"/>
      <c r="BR427" s="57"/>
      <c r="BS427" s="57"/>
      <c r="BT427" s="57"/>
      <c r="BU427" s="57"/>
      <c r="BV427" s="57"/>
      <c r="BW427" s="57"/>
      <c r="BX427" s="57"/>
      <c r="BY427" s="57"/>
      <c r="BZ427" s="57"/>
      <c r="CA427" s="57"/>
      <c r="CB427" s="57"/>
      <c r="CC427" s="57"/>
      <c r="CD427" s="57"/>
      <c r="CE427" s="57"/>
      <c r="CF427" s="57"/>
      <c r="CG427" s="57"/>
      <c r="CH427" s="57"/>
      <c r="CI427" s="57"/>
      <c r="CJ427" s="57"/>
      <c r="CK427" s="57"/>
      <c r="CL427" s="57"/>
      <c r="CM427" s="57"/>
      <c r="CN427" s="57"/>
      <c r="CO427" s="57"/>
      <c r="CP427" s="57"/>
      <c r="CQ427" s="57"/>
      <c r="CR427" s="57"/>
      <c r="CS427" s="57"/>
      <c r="CT427" s="57"/>
      <c r="CU427" s="57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</row>
    <row r="428" spans="2:206" ht="12.75">
      <c r="B428" s="60"/>
      <c r="C428" s="60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  <c r="BE428" s="57"/>
      <c r="BF428" s="57"/>
      <c r="BG428" s="57"/>
      <c r="BH428" s="57"/>
      <c r="BI428" s="57"/>
      <c r="BJ428" s="57"/>
      <c r="BK428" s="57"/>
      <c r="BL428" s="57"/>
      <c r="BM428" s="57"/>
      <c r="BN428" s="57"/>
      <c r="BO428" s="57"/>
      <c r="BP428" s="57"/>
      <c r="BQ428" s="57"/>
      <c r="BR428" s="57"/>
      <c r="BS428" s="57"/>
      <c r="BT428" s="57"/>
      <c r="BU428" s="57"/>
      <c r="BV428" s="57"/>
      <c r="BW428" s="57"/>
      <c r="BX428" s="57"/>
      <c r="BY428" s="57"/>
      <c r="BZ428" s="57"/>
      <c r="CA428" s="57"/>
      <c r="CB428" s="57"/>
      <c r="CC428" s="57"/>
      <c r="CD428" s="57"/>
      <c r="CE428" s="57"/>
      <c r="CF428" s="57"/>
      <c r="CG428" s="57"/>
      <c r="CH428" s="57"/>
      <c r="CI428" s="57"/>
      <c r="CJ428" s="57"/>
      <c r="CK428" s="57"/>
      <c r="CL428" s="57"/>
      <c r="CM428" s="57"/>
      <c r="CN428" s="57"/>
      <c r="CO428" s="57"/>
      <c r="CP428" s="57"/>
      <c r="CQ428" s="57"/>
      <c r="CR428" s="57"/>
      <c r="CS428" s="57"/>
      <c r="CT428" s="57"/>
      <c r="CU428" s="57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</row>
    <row r="429" spans="2:206" ht="12.75">
      <c r="B429" s="60"/>
      <c r="C429" s="60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  <c r="BE429" s="57"/>
      <c r="BF429" s="57"/>
      <c r="BG429" s="57"/>
      <c r="BH429" s="57"/>
      <c r="BI429" s="57"/>
      <c r="BJ429" s="57"/>
      <c r="BK429" s="57"/>
      <c r="BL429" s="57"/>
      <c r="BM429" s="57"/>
      <c r="BN429" s="57"/>
      <c r="BO429" s="57"/>
      <c r="BP429" s="57"/>
      <c r="BQ429" s="57"/>
      <c r="BR429" s="57"/>
      <c r="BS429" s="57"/>
      <c r="BT429" s="57"/>
      <c r="BU429" s="57"/>
      <c r="BV429" s="57"/>
      <c r="BW429" s="57"/>
      <c r="BX429" s="57"/>
      <c r="BY429" s="57"/>
      <c r="BZ429" s="57"/>
      <c r="CA429" s="57"/>
      <c r="CB429" s="57"/>
      <c r="CC429" s="57"/>
      <c r="CD429" s="57"/>
      <c r="CE429" s="57"/>
      <c r="CF429" s="57"/>
      <c r="CG429" s="57"/>
      <c r="CH429" s="57"/>
      <c r="CI429" s="57"/>
      <c r="CJ429" s="57"/>
      <c r="CK429" s="57"/>
      <c r="CL429" s="57"/>
      <c r="CM429" s="57"/>
      <c r="CN429" s="57"/>
      <c r="CO429" s="57"/>
      <c r="CP429" s="57"/>
      <c r="CQ429" s="57"/>
      <c r="CR429" s="57"/>
      <c r="CS429" s="57"/>
      <c r="CT429" s="57"/>
      <c r="CU429" s="57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</row>
    <row r="430" spans="2:206" ht="12.75">
      <c r="B430" s="60"/>
      <c r="C430" s="60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  <c r="BE430" s="57"/>
      <c r="BF430" s="57"/>
      <c r="BG430" s="57"/>
      <c r="BH430" s="57"/>
      <c r="BI430" s="57"/>
      <c r="BJ430" s="57"/>
      <c r="BK430" s="57"/>
      <c r="BL430" s="57"/>
      <c r="BM430" s="57"/>
      <c r="BN430" s="57"/>
      <c r="BO430" s="57"/>
      <c r="BP430" s="57"/>
      <c r="BQ430" s="57"/>
      <c r="BR430" s="57"/>
      <c r="BS430" s="57"/>
      <c r="BT430" s="57"/>
      <c r="BU430" s="57"/>
      <c r="BV430" s="57"/>
      <c r="BW430" s="57"/>
      <c r="BX430" s="57"/>
      <c r="BY430" s="57"/>
      <c r="BZ430" s="57"/>
      <c r="CA430" s="57"/>
      <c r="CB430" s="57"/>
      <c r="CC430" s="57"/>
      <c r="CD430" s="57"/>
      <c r="CE430" s="57"/>
      <c r="CF430" s="57"/>
      <c r="CG430" s="57"/>
      <c r="CH430" s="57"/>
      <c r="CI430" s="57"/>
      <c r="CJ430" s="57"/>
      <c r="CK430" s="57"/>
      <c r="CL430" s="57"/>
      <c r="CM430" s="57"/>
      <c r="CN430" s="57"/>
      <c r="CO430" s="57"/>
      <c r="CP430" s="57"/>
      <c r="CQ430" s="57"/>
      <c r="CR430" s="57"/>
      <c r="CS430" s="57"/>
      <c r="CT430" s="57"/>
      <c r="CU430" s="57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</row>
    <row r="431" spans="2:206" ht="12.75">
      <c r="B431" s="60"/>
      <c r="C431" s="60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  <c r="BE431" s="57"/>
      <c r="BF431" s="57"/>
      <c r="BG431" s="57"/>
      <c r="BH431" s="57"/>
      <c r="BI431" s="57"/>
      <c r="BJ431" s="57"/>
      <c r="BK431" s="57"/>
      <c r="BL431" s="57"/>
      <c r="BM431" s="57"/>
      <c r="BN431" s="57"/>
      <c r="BO431" s="57"/>
      <c r="BP431" s="57"/>
      <c r="BQ431" s="57"/>
      <c r="BR431" s="57"/>
      <c r="BS431" s="57"/>
      <c r="BT431" s="57"/>
      <c r="BU431" s="57"/>
      <c r="BV431" s="57"/>
      <c r="BW431" s="57"/>
      <c r="BX431" s="57"/>
      <c r="BY431" s="57"/>
      <c r="BZ431" s="57"/>
      <c r="CA431" s="57"/>
      <c r="CB431" s="57"/>
      <c r="CC431" s="57"/>
      <c r="CD431" s="57"/>
      <c r="CE431" s="57"/>
      <c r="CF431" s="57"/>
      <c r="CG431" s="57"/>
      <c r="CH431" s="57"/>
      <c r="CI431" s="57"/>
      <c r="CJ431" s="57"/>
      <c r="CK431" s="57"/>
      <c r="CL431" s="57"/>
      <c r="CM431" s="57"/>
      <c r="CN431" s="57"/>
      <c r="CO431" s="57"/>
      <c r="CP431" s="57"/>
      <c r="CQ431" s="57"/>
      <c r="CR431" s="57"/>
      <c r="CS431" s="57"/>
      <c r="CT431" s="57"/>
      <c r="CU431" s="57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</row>
    <row r="432" spans="2:206" ht="12.75">
      <c r="B432" s="60"/>
      <c r="C432" s="60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  <c r="BE432" s="57"/>
      <c r="BF432" s="57"/>
      <c r="BG432" s="57"/>
      <c r="BH432" s="57"/>
      <c r="BI432" s="57"/>
      <c r="BJ432" s="57"/>
      <c r="BK432" s="57"/>
      <c r="BL432" s="57"/>
      <c r="BM432" s="57"/>
      <c r="BN432" s="57"/>
      <c r="BO432" s="57"/>
      <c r="BP432" s="57"/>
      <c r="BQ432" s="57"/>
      <c r="BR432" s="57"/>
      <c r="BS432" s="57"/>
      <c r="BT432" s="57"/>
      <c r="BU432" s="57"/>
      <c r="BV432" s="57"/>
      <c r="BW432" s="57"/>
      <c r="BX432" s="57"/>
      <c r="BY432" s="57"/>
      <c r="BZ432" s="57"/>
      <c r="CA432" s="57"/>
      <c r="CB432" s="57"/>
      <c r="CC432" s="57"/>
      <c r="CD432" s="57"/>
      <c r="CE432" s="57"/>
      <c r="CF432" s="57"/>
      <c r="CG432" s="57"/>
      <c r="CH432" s="57"/>
      <c r="CI432" s="57"/>
      <c r="CJ432" s="57"/>
      <c r="CK432" s="57"/>
      <c r="CL432" s="57"/>
      <c r="CM432" s="57"/>
      <c r="CN432" s="57"/>
      <c r="CO432" s="57"/>
      <c r="CP432" s="57"/>
      <c r="CQ432" s="57"/>
      <c r="CR432" s="57"/>
      <c r="CS432" s="57"/>
      <c r="CT432" s="57"/>
      <c r="CU432" s="57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</row>
    <row r="433" spans="2:206" ht="12.75">
      <c r="B433" s="60"/>
      <c r="C433" s="60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  <c r="BE433" s="57"/>
      <c r="BF433" s="57"/>
      <c r="BG433" s="57"/>
      <c r="BH433" s="57"/>
      <c r="BI433" s="57"/>
      <c r="BJ433" s="57"/>
      <c r="BK433" s="57"/>
      <c r="BL433" s="57"/>
      <c r="BM433" s="57"/>
      <c r="BN433" s="57"/>
      <c r="BO433" s="57"/>
      <c r="BP433" s="57"/>
      <c r="BQ433" s="57"/>
      <c r="BR433" s="57"/>
      <c r="BS433" s="57"/>
      <c r="BT433" s="57"/>
      <c r="BU433" s="57"/>
      <c r="BV433" s="57"/>
      <c r="BW433" s="57"/>
      <c r="BX433" s="57"/>
      <c r="BY433" s="57"/>
      <c r="BZ433" s="57"/>
      <c r="CA433" s="57"/>
      <c r="CB433" s="57"/>
      <c r="CC433" s="57"/>
      <c r="CD433" s="57"/>
      <c r="CE433" s="57"/>
      <c r="CF433" s="57"/>
      <c r="CG433" s="57"/>
      <c r="CH433" s="57"/>
      <c r="CI433" s="57"/>
      <c r="CJ433" s="57"/>
      <c r="CK433" s="57"/>
      <c r="CL433" s="57"/>
      <c r="CM433" s="57"/>
      <c r="CN433" s="57"/>
      <c r="CO433" s="57"/>
      <c r="CP433" s="57"/>
      <c r="CQ433" s="57"/>
      <c r="CR433" s="57"/>
      <c r="CS433" s="57"/>
      <c r="CT433" s="57"/>
      <c r="CU433" s="57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</row>
    <row r="434" spans="2:206" ht="12.75">
      <c r="B434" s="60"/>
      <c r="C434" s="60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  <c r="BE434" s="57"/>
      <c r="BF434" s="57"/>
      <c r="BG434" s="57"/>
      <c r="BH434" s="57"/>
      <c r="BI434" s="57"/>
      <c r="BJ434" s="57"/>
      <c r="BK434" s="57"/>
      <c r="BL434" s="57"/>
      <c r="BM434" s="57"/>
      <c r="BN434" s="57"/>
      <c r="BO434" s="57"/>
      <c r="BP434" s="57"/>
      <c r="BQ434" s="57"/>
      <c r="BR434" s="57"/>
      <c r="BS434" s="57"/>
      <c r="BT434" s="57"/>
      <c r="BU434" s="57"/>
      <c r="BV434" s="57"/>
      <c r="BW434" s="57"/>
      <c r="BX434" s="57"/>
      <c r="BY434" s="57"/>
      <c r="BZ434" s="57"/>
      <c r="CA434" s="57"/>
      <c r="CB434" s="57"/>
      <c r="CC434" s="57"/>
      <c r="CD434" s="57"/>
      <c r="CE434" s="57"/>
      <c r="CF434" s="57"/>
      <c r="CG434" s="57"/>
      <c r="CH434" s="57"/>
      <c r="CI434" s="57"/>
      <c r="CJ434" s="57"/>
      <c r="CK434" s="57"/>
      <c r="CL434" s="57"/>
      <c r="CM434" s="57"/>
      <c r="CN434" s="57"/>
      <c r="CO434" s="57"/>
      <c r="CP434" s="57"/>
      <c r="CQ434" s="57"/>
      <c r="CR434" s="57"/>
      <c r="CS434" s="57"/>
      <c r="CT434" s="57"/>
      <c r="CU434" s="57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</row>
    <row r="435" spans="2:206" ht="12.75">
      <c r="B435" s="60"/>
      <c r="C435" s="60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  <c r="CI435" s="57"/>
      <c r="CJ435" s="57"/>
      <c r="CK435" s="57"/>
      <c r="CL435" s="57"/>
      <c r="CM435" s="57"/>
      <c r="CN435" s="57"/>
      <c r="CO435" s="57"/>
      <c r="CP435" s="57"/>
      <c r="CQ435" s="57"/>
      <c r="CR435" s="57"/>
      <c r="CS435" s="57"/>
      <c r="CT435" s="57"/>
      <c r="CU435" s="57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</row>
    <row r="436" spans="2:206" ht="12.75">
      <c r="B436" s="60"/>
      <c r="C436" s="60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  <c r="BE436" s="57"/>
      <c r="BF436" s="57"/>
      <c r="BG436" s="57"/>
      <c r="BH436" s="57"/>
      <c r="BI436" s="57"/>
      <c r="BJ436" s="57"/>
      <c r="BK436" s="57"/>
      <c r="BL436" s="57"/>
      <c r="BM436" s="57"/>
      <c r="BN436" s="57"/>
      <c r="BO436" s="57"/>
      <c r="BP436" s="57"/>
      <c r="BQ436" s="57"/>
      <c r="BR436" s="57"/>
      <c r="BS436" s="57"/>
      <c r="BT436" s="57"/>
      <c r="BU436" s="57"/>
      <c r="BV436" s="57"/>
      <c r="BW436" s="57"/>
      <c r="BX436" s="57"/>
      <c r="BY436" s="57"/>
      <c r="BZ436" s="57"/>
      <c r="CA436" s="57"/>
      <c r="CB436" s="57"/>
      <c r="CC436" s="57"/>
      <c r="CD436" s="57"/>
      <c r="CE436" s="57"/>
      <c r="CF436" s="57"/>
      <c r="CG436" s="57"/>
      <c r="CH436" s="57"/>
      <c r="CI436" s="57"/>
      <c r="CJ436" s="57"/>
      <c r="CK436" s="57"/>
      <c r="CL436" s="57"/>
      <c r="CM436" s="57"/>
      <c r="CN436" s="57"/>
      <c r="CO436" s="57"/>
      <c r="CP436" s="57"/>
      <c r="CQ436" s="57"/>
      <c r="CR436" s="57"/>
      <c r="CS436" s="57"/>
      <c r="CT436" s="57"/>
      <c r="CU436" s="57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</row>
    <row r="437" spans="2:206" ht="12.75">
      <c r="B437" s="60"/>
      <c r="C437" s="60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  <c r="BE437" s="57"/>
      <c r="BF437" s="57"/>
      <c r="BG437" s="57"/>
      <c r="BH437" s="57"/>
      <c r="BI437" s="57"/>
      <c r="BJ437" s="57"/>
      <c r="BK437" s="57"/>
      <c r="BL437" s="57"/>
      <c r="BM437" s="57"/>
      <c r="BN437" s="57"/>
      <c r="BO437" s="57"/>
      <c r="BP437" s="57"/>
      <c r="BQ437" s="57"/>
      <c r="BR437" s="57"/>
      <c r="BS437" s="57"/>
      <c r="BT437" s="57"/>
      <c r="BU437" s="57"/>
      <c r="BV437" s="57"/>
      <c r="BW437" s="57"/>
      <c r="BX437" s="57"/>
      <c r="BY437" s="57"/>
      <c r="BZ437" s="57"/>
      <c r="CA437" s="57"/>
      <c r="CB437" s="57"/>
      <c r="CC437" s="57"/>
      <c r="CD437" s="57"/>
      <c r="CE437" s="57"/>
      <c r="CF437" s="57"/>
      <c r="CG437" s="57"/>
      <c r="CH437" s="57"/>
      <c r="CI437" s="57"/>
      <c r="CJ437" s="57"/>
      <c r="CK437" s="57"/>
      <c r="CL437" s="57"/>
      <c r="CM437" s="57"/>
      <c r="CN437" s="57"/>
      <c r="CO437" s="57"/>
      <c r="CP437" s="57"/>
      <c r="CQ437" s="57"/>
      <c r="CR437" s="57"/>
      <c r="CS437" s="57"/>
      <c r="CT437" s="57"/>
      <c r="CU437" s="57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</row>
    <row r="438" spans="2:206" ht="12.75">
      <c r="B438" s="60"/>
      <c r="C438" s="60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  <c r="BE438" s="57"/>
      <c r="BF438" s="57"/>
      <c r="BG438" s="57"/>
      <c r="BH438" s="57"/>
      <c r="BI438" s="57"/>
      <c r="BJ438" s="57"/>
      <c r="BK438" s="57"/>
      <c r="BL438" s="57"/>
      <c r="BM438" s="57"/>
      <c r="BN438" s="57"/>
      <c r="BO438" s="57"/>
      <c r="BP438" s="57"/>
      <c r="BQ438" s="57"/>
      <c r="BR438" s="57"/>
      <c r="BS438" s="57"/>
      <c r="BT438" s="57"/>
      <c r="BU438" s="57"/>
      <c r="BV438" s="57"/>
      <c r="BW438" s="57"/>
      <c r="BX438" s="57"/>
      <c r="BY438" s="57"/>
      <c r="BZ438" s="57"/>
      <c r="CA438" s="57"/>
      <c r="CB438" s="57"/>
      <c r="CC438" s="57"/>
      <c r="CD438" s="57"/>
      <c r="CE438" s="57"/>
      <c r="CF438" s="57"/>
      <c r="CG438" s="57"/>
      <c r="CH438" s="57"/>
      <c r="CI438" s="57"/>
      <c r="CJ438" s="57"/>
      <c r="CK438" s="57"/>
      <c r="CL438" s="57"/>
      <c r="CM438" s="57"/>
      <c r="CN438" s="57"/>
      <c r="CO438" s="57"/>
      <c r="CP438" s="57"/>
      <c r="CQ438" s="57"/>
      <c r="CR438" s="57"/>
      <c r="CS438" s="57"/>
      <c r="CT438" s="57"/>
      <c r="CU438" s="57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</row>
    <row r="439" spans="2:206" ht="12.75">
      <c r="B439" s="60"/>
      <c r="C439" s="60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  <c r="BE439" s="57"/>
      <c r="BF439" s="57"/>
      <c r="BG439" s="57"/>
      <c r="BH439" s="57"/>
      <c r="BI439" s="57"/>
      <c r="BJ439" s="57"/>
      <c r="BK439" s="57"/>
      <c r="BL439" s="57"/>
      <c r="BM439" s="57"/>
      <c r="BN439" s="57"/>
      <c r="BO439" s="57"/>
      <c r="BP439" s="57"/>
      <c r="BQ439" s="57"/>
      <c r="BR439" s="57"/>
      <c r="BS439" s="57"/>
      <c r="BT439" s="57"/>
      <c r="BU439" s="57"/>
      <c r="BV439" s="57"/>
      <c r="BW439" s="57"/>
      <c r="BX439" s="57"/>
      <c r="BY439" s="57"/>
      <c r="BZ439" s="57"/>
      <c r="CA439" s="57"/>
      <c r="CB439" s="57"/>
      <c r="CC439" s="57"/>
      <c r="CD439" s="57"/>
      <c r="CE439" s="57"/>
      <c r="CF439" s="57"/>
      <c r="CG439" s="57"/>
      <c r="CH439" s="57"/>
      <c r="CI439" s="57"/>
      <c r="CJ439" s="57"/>
      <c r="CK439" s="57"/>
      <c r="CL439" s="57"/>
      <c r="CM439" s="57"/>
      <c r="CN439" s="57"/>
      <c r="CO439" s="57"/>
      <c r="CP439" s="57"/>
      <c r="CQ439" s="57"/>
      <c r="CR439" s="57"/>
      <c r="CS439" s="57"/>
      <c r="CT439" s="57"/>
      <c r="CU439" s="57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</row>
    <row r="440" spans="2:206" ht="12.75">
      <c r="B440" s="60"/>
      <c r="C440" s="60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  <c r="BE440" s="57"/>
      <c r="BF440" s="57"/>
      <c r="BG440" s="57"/>
      <c r="BH440" s="57"/>
      <c r="BI440" s="57"/>
      <c r="BJ440" s="57"/>
      <c r="BK440" s="57"/>
      <c r="BL440" s="57"/>
      <c r="BM440" s="57"/>
      <c r="BN440" s="57"/>
      <c r="BO440" s="57"/>
      <c r="BP440" s="57"/>
      <c r="BQ440" s="57"/>
      <c r="BR440" s="57"/>
      <c r="BS440" s="57"/>
      <c r="BT440" s="57"/>
      <c r="BU440" s="57"/>
      <c r="BV440" s="57"/>
      <c r="BW440" s="57"/>
      <c r="BX440" s="57"/>
      <c r="BY440" s="57"/>
      <c r="BZ440" s="57"/>
      <c r="CA440" s="57"/>
      <c r="CB440" s="57"/>
      <c r="CC440" s="57"/>
      <c r="CD440" s="57"/>
      <c r="CE440" s="57"/>
      <c r="CF440" s="57"/>
      <c r="CG440" s="57"/>
      <c r="CH440" s="57"/>
      <c r="CI440" s="57"/>
      <c r="CJ440" s="57"/>
      <c r="CK440" s="57"/>
      <c r="CL440" s="57"/>
      <c r="CM440" s="57"/>
      <c r="CN440" s="57"/>
      <c r="CO440" s="57"/>
      <c r="CP440" s="57"/>
      <c r="CQ440" s="57"/>
      <c r="CR440" s="57"/>
      <c r="CS440" s="57"/>
      <c r="CT440" s="57"/>
      <c r="CU440" s="57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</row>
    <row r="441" spans="2:206" ht="12.75">
      <c r="B441" s="60"/>
      <c r="C441" s="60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  <c r="BE441" s="57"/>
      <c r="BF441" s="57"/>
      <c r="BG441" s="57"/>
      <c r="BH441" s="57"/>
      <c r="BI441" s="57"/>
      <c r="BJ441" s="57"/>
      <c r="BK441" s="57"/>
      <c r="BL441" s="57"/>
      <c r="BM441" s="57"/>
      <c r="BN441" s="57"/>
      <c r="BO441" s="57"/>
      <c r="BP441" s="57"/>
      <c r="BQ441" s="57"/>
      <c r="BR441" s="57"/>
      <c r="BS441" s="57"/>
      <c r="BT441" s="57"/>
      <c r="BU441" s="57"/>
      <c r="BV441" s="57"/>
      <c r="BW441" s="57"/>
      <c r="BX441" s="57"/>
      <c r="BY441" s="57"/>
      <c r="BZ441" s="57"/>
      <c r="CA441" s="57"/>
      <c r="CB441" s="57"/>
      <c r="CC441" s="57"/>
      <c r="CD441" s="57"/>
      <c r="CE441" s="57"/>
      <c r="CF441" s="57"/>
      <c r="CG441" s="57"/>
      <c r="CH441" s="57"/>
      <c r="CI441" s="57"/>
      <c r="CJ441" s="57"/>
      <c r="CK441" s="57"/>
      <c r="CL441" s="57"/>
      <c r="CM441" s="57"/>
      <c r="CN441" s="57"/>
      <c r="CO441" s="57"/>
      <c r="CP441" s="57"/>
      <c r="CQ441" s="57"/>
      <c r="CR441" s="57"/>
      <c r="CS441" s="57"/>
      <c r="CT441" s="57"/>
      <c r="CU441" s="57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</row>
    <row r="442" spans="2:206" ht="12.75">
      <c r="B442" s="60"/>
      <c r="C442" s="60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57"/>
      <c r="AY442" s="57"/>
      <c r="AZ442" s="57"/>
      <c r="BA442" s="57"/>
      <c r="BB442" s="57"/>
      <c r="BC442" s="57"/>
      <c r="BD442" s="57"/>
      <c r="BE442" s="57"/>
      <c r="BF442" s="57"/>
      <c r="BG442" s="57"/>
      <c r="BH442" s="57"/>
      <c r="BI442" s="57"/>
      <c r="BJ442" s="57"/>
      <c r="BK442" s="57"/>
      <c r="BL442" s="57"/>
      <c r="BM442" s="57"/>
      <c r="BN442" s="57"/>
      <c r="BO442" s="57"/>
      <c r="BP442" s="57"/>
      <c r="BQ442" s="57"/>
      <c r="BR442" s="57"/>
      <c r="BS442" s="57"/>
      <c r="BT442" s="57"/>
      <c r="BU442" s="57"/>
      <c r="BV442" s="57"/>
      <c r="BW442" s="57"/>
      <c r="BX442" s="57"/>
      <c r="BY442" s="57"/>
      <c r="BZ442" s="57"/>
      <c r="CA442" s="57"/>
      <c r="CB442" s="57"/>
      <c r="CC442" s="57"/>
      <c r="CD442" s="57"/>
      <c r="CE442" s="57"/>
      <c r="CF442" s="57"/>
      <c r="CG442" s="57"/>
      <c r="CH442" s="57"/>
      <c r="CI442" s="57"/>
      <c r="CJ442" s="57"/>
      <c r="CK442" s="57"/>
      <c r="CL442" s="57"/>
      <c r="CM442" s="57"/>
      <c r="CN442" s="57"/>
      <c r="CO442" s="57"/>
      <c r="CP442" s="57"/>
      <c r="CQ442" s="57"/>
      <c r="CR442" s="57"/>
      <c r="CS442" s="57"/>
      <c r="CT442" s="57"/>
      <c r="CU442" s="57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</row>
    <row r="443" spans="2:206" ht="12.75">
      <c r="B443" s="60"/>
      <c r="C443" s="60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57"/>
      <c r="AY443" s="57"/>
      <c r="AZ443" s="57"/>
      <c r="BA443" s="57"/>
      <c r="BB443" s="57"/>
      <c r="BC443" s="57"/>
      <c r="BD443" s="57"/>
      <c r="BE443" s="57"/>
      <c r="BF443" s="57"/>
      <c r="BG443" s="57"/>
      <c r="BH443" s="57"/>
      <c r="BI443" s="57"/>
      <c r="BJ443" s="57"/>
      <c r="BK443" s="57"/>
      <c r="BL443" s="57"/>
      <c r="BM443" s="57"/>
      <c r="BN443" s="57"/>
      <c r="BO443" s="57"/>
      <c r="BP443" s="57"/>
      <c r="BQ443" s="57"/>
      <c r="BR443" s="57"/>
      <c r="BS443" s="57"/>
      <c r="BT443" s="57"/>
      <c r="BU443" s="57"/>
      <c r="BV443" s="57"/>
      <c r="BW443" s="57"/>
      <c r="BX443" s="57"/>
      <c r="BY443" s="57"/>
      <c r="BZ443" s="57"/>
      <c r="CA443" s="57"/>
      <c r="CB443" s="57"/>
      <c r="CC443" s="57"/>
      <c r="CD443" s="57"/>
      <c r="CE443" s="57"/>
      <c r="CF443" s="57"/>
      <c r="CG443" s="57"/>
      <c r="CH443" s="57"/>
      <c r="CI443" s="57"/>
      <c r="CJ443" s="57"/>
      <c r="CK443" s="57"/>
      <c r="CL443" s="57"/>
      <c r="CM443" s="57"/>
      <c r="CN443" s="57"/>
      <c r="CO443" s="57"/>
      <c r="CP443" s="57"/>
      <c r="CQ443" s="57"/>
      <c r="CR443" s="57"/>
      <c r="CS443" s="57"/>
      <c r="CT443" s="57"/>
      <c r="CU443" s="57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</row>
    <row r="444" spans="2:206" ht="12.75">
      <c r="B444" s="60"/>
      <c r="C444" s="60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57"/>
      <c r="AY444" s="57"/>
      <c r="AZ444" s="57"/>
      <c r="BA444" s="57"/>
      <c r="BB444" s="57"/>
      <c r="BC444" s="57"/>
      <c r="BD444" s="57"/>
      <c r="BE444" s="57"/>
      <c r="BF444" s="57"/>
      <c r="BG444" s="57"/>
      <c r="BH444" s="57"/>
      <c r="BI444" s="57"/>
      <c r="BJ444" s="57"/>
      <c r="BK444" s="57"/>
      <c r="BL444" s="57"/>
      <c r="BM444" s="57"/>
      <c r="BN444" s="57"/>
      <c r="BO444" s="57"/>
      <c r="BP444" s="57"/>
      <c r="BQ444" s="57"/>
      <c r="BR444" s="57"/>
      <c r="BS444" s="57"/>
      <c r="BT444" s="57"/>
      <c r="BU444" s="57"/>
      <c r="BV444" s="57"/>
      <c r="BW444" s="57"/>
      <c r="BX444" s="57"/>
      <c r="BY444" s="57"/>
      <c r="BZ444" s="57"/>
      <c r="CA444" s="57"/>
      <c r="CB444" s="57"/>
      <c r="CC444" s="57"/>
      <c r="CD444" s="57"/>
      <c r="CE444" s="57"/>
      <c r="CF444" s="57"/>
      <c r="CG444" s="57"/>
      <c r="CH444" s="57"/>
      <c r="CI444" s="57"/>
      <c r="CJ444" s="57"/>
      <c r="CK444" s="57"/>
      <c r="CL444" s="57"/>
      <c r="CM444" s="57"/>
      <c r="CN444" s="57"/>
      <c r="CO444" s="57"/>
      <c r="CP444" s="57"/>
      <c r="CQ444" s="57"/>
      <c r="CR444" s="57"/>
      <c r="CS444" s="57"/>
      <c r="CT444" s="57"/>
      <c r="CU444" s="57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</row>
    <row r="445" spans="2:206" ht="12.75">
      <c r="B445" s="60"/>
      <c r="C445" s="60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57"/>
      <c r="AY445" s="57"/>
      <c r="AZ445" s="57"/>
      <c r="BA445" s="57"/>
      <c r="BB445" s="57"/>
      <c r="BC445" s="57"/>
      <c r="BD445" s="57"/>
      <c r="BE445" s="57"/>
      <c r="BF445" s="57"/>
      <c r="BG445" s="57"/>
      <c r="BH445" s="57"/>
      <c r="BI445" s="57"/>
      <c r="BJ445" s="57"/>
      <c r="BK445" s="57"/>
      <c r="BL445" s="57"/>
      <c r="BM445" s="57"/>
      <c r="BN445" s="57"/>
      <c r="BO445" s="57"/>
      <c r="BP445" s="57"/>
      <c r="BQ445" s="57"/>
      <c r="BR445" s="57"/>
      <c r="BS445" s="57"/>
      <c r="BT445" s="57"/>
      <c r="BU445" s="57"/>
      <c r="BV445" s="57"/>
      <c r="BW445" s="57"/>
      <c r="BX445" s="57"/>
      <c r="BY445" s="57"/>
      <c r="BZ445" s="57"/>
      <c r="CA445" s="57"/>
      <c r="CB445" s="57"/>
      <c r="CC445" s="57"/>
      <c r="CD445" s="57"/>
      <c r="CE445" s="57"/>
      <c r="CF445" s="57"/>
      <c r="CG445" s="57"/>
      <c r="CH445" s="57"/>
      <c r="CI445" s="57"/>
      <c r="CJ445" s="57"/>
      <c r="CK445" s="57"/>
      <c r="CL445" s="57"/>
      <c r="CM445" s="57"/>
      <c r="CN445" s="57"/>
      <c r="CO445" s="57"/>
      <c r="CP445" s="57"/>
      <c r="CQ445" s="57"/>
      <c r="CR445" s="57"/>
      <c r="CS445" s="57"/>
      <c r="CT445" s="57"/>
      <c r="CU445" s="57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</row>
    <row r="446" spans="2:206" ht="12.75">
      <c r="B446" s="60"/>
      <c r="C446" s="60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57"/>
      <c r="AY446" s="57"/>
      <c r="AZ446" s="57"/>
      <c r="BA446" s="57"/>
      <c r="BB446" s="57"/>
      <c r="BC446" s="57"/>
      <c r="BD446" s="57"/>
      <c r="BE446" s="57"/>
      <c r="BF446" s="57"/>
      <c r="BG446" s="57"/>
      <c r="BH446" s="57"/>
      <c r="BI446" s="57"/>
      <c r="BJ446" s="57"/>
      <c r="BK446" s="57"/>
      <c r="BL446" s="57"/>
      <c r="BM446" s="57"/>
      <c r="BN446" s="57"/>
      <c r="BO446" s="57"/>
      <c r="BP446" s="57"/>
      <c r="BQ446" s="57"/>
      <c r="BR446" s="57"/>
      <c r="BS446" s="57"/>
      <c r="BT446" s="57"/>
      <c r="BU446" s="57"/>
      <c r="BV446" s="57"/>
      <c r="BW446" s="57"/>
      <c r="BX446" s="57"/>
      <c r="BY446" s="57"/>
      <c r="BZ446" s="57"/>
      <c r="CA446" s="57"/>
      <c r="CB446" s="57"/>
      <c r="CC446" s="57"/>
      <c r="CD446" s="57"/>
      <c r="CE446" s="57"/>
      <c r="CF446" s="57"/>
      <c r="CG446" s="57"/>
      <c r="CH446" s="57"/>
      <c r="CI446" s="57"/>
      <c r="CJ446" s="57"/>
      <c r="CK446" s="57"/>
      <c r="CL446" s="57"/>
      <c r="CM446" s="57"/>
      <c r="CN446" s="57"/>
      <c r="CO446" s="57"/>
      <c r="CP446" s="57"/>
      <c r="CQ446" s="57"/>
      <c r="CR446" s="57"/>
      <c r="CS446" s="57"/>
      <c r="CT446" s="57"/>
      <c r="CU446" s="57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</row>
    <row r="447" spans="2:206" ht="12.75">
      <c r="B447" s="60"/>
      <c r="C447" s="60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57"/>
      <c r="AY447" s="57"/>
      <c r="AZ447" s="57"/>
      <c r="BA447" s="57"/>
      <c r="BB447" s="57"/>
      <c r="BC447" s="57"/>
      <c r="BD447" s="57"/>
      <c r="BE447" s="57"/>
      <c r="BF447" s="57"/>
      <c r="BG447" s="57"/>
      <c r="BH447" s="57"/>
      <c r="BI447" s="57"/>
      <c r="BJ447" s="57"/>
      <c r="BK447" s="57"/>
      <c r="BL447" s="57"/>
      <c r="BM447" s="57"/>
      <c r="BN447" s="57"/>
      <c r="BO447" s="57"/>
      <c r="BP447" s="57"/>
      <c r="BQ447" s="57"/>
      <c r="BR447" s="57"/>
      <c r="BS447" s="57"/>
      <c r="BT447" s="57"/>
      <c r="BU447" s="57"/>
      <c r="BV447" s="57"/>
      <c r="BW447" s="57"/>
      <c r="BX447" s="57"/>
      <c r="BY447" s="57"/>
      <c r="BZ447" s="57"/>
      <c r="CA447" s="57"/>
      <c r="CB447" s="57"/>
      <c r="CC447" s="57"/>
      <c r="CD447" s="57"/>
      <c r="CE447" s="57"/>
      <c r="CF447" s="57"/>
      <c r="CG447" s="57"/>
      <c r="CH447" s="57"/>
      <c r="CI447" s="57"/>
      <c r="CJ447" s="57"/>
      <c r="CK447" s="57"/>
      <c r="CL447" s="57"/>
      <c r="CM447" s="57"/>
      <c r="CN447" s="57"/>
      <c r="CO447" s="57"/>
      <c r="CP447" s="57"/>
      <c r="CQ447" s="57"/>
      <c r="CR447" s="57"/>
      <c r="CS447" s="57"/>
      <c r="CT447" s="57"/>
      <c r="CU447" s="57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</row>
    <row r="448" spans="2:206" ht="12.75">
      <c r="B448" s="60"/>
      <c r="C448" s="60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57"/>
      <c r="AY448" s="57"/>
      <c r="AZ448" s="57"/>
      <c r="BA448" s="57"/>
      <c r="BB448" s="57"/>
      <c r="BC448" s="57"/>
      <c r="BD448" s="57"/>
      <c r="BE448" s="57"/>
      <c r="BF448" s="57"/>
      <c r="BG448" s="57"/>
      <c r="BH448" s="57"/>
      <c r="BI448" s="57"/>
      <c r="BJ448" s="57"/>
      <c r="BK448" s="57"/>
      <c r="BL448" s="57"/>
      <c r="BM448" s="57"/>
      <c r="BN448" s="57"/>
      <c r="BO448" s="57"/>
      <c r="BP448" s="57"/>
      <c r="BQ448" s="57"/>
      <c r="BR448" s="57"/>
      <c r="BS448" s="57"/>
      <c r="BT448" s="57"/>
      <c r="BU448" s="57"/>
      <c r="BV448" s="57"/>
      <c r="BW448" s="57"/>
      <c r="BX448" s="57"/>
      <c r="BY448" s="57"/>
      <c r="BZ448" s="57"/>
      <c r="CA448" s="57"/>
      <c r="CB448" s="57"/>
      <c r="CC448" s="57"/>
      <c r="CD448" s="57"/>
      <c r="CE448" s="57"/>
      <c r="CF448" s="57"/>
      <c r="CG448" s="57"/>
      <c r="CH448" s="57"/>
      <c r="CI448" s="57"/>
      <c r="CJ448" s="57"/>
      <c r="CK448" s="57"/>
      <c r="CL448" s="57"/>
      <c r="CM448" s="57"/>
      <c r="CN448" s="57"/>
      <c r="CO448" s="57"/>
      <c r="CP448" s="57"/>
      <c r="CQ448" s="57"/>
      <c r="CR448" s="57"/>
      <c r="CS448" s="57"/>
      <c r="CT448" s="57"/>
      <c r="CU448" s="57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</row>
    <row r="449" spans="2:206" ht="12.75">
      <c r="B449" s="60"/>
      <c r="C449" s="60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57"/>
      <c r="AY449" s="57"/>
      <c r="AZ449" s="57"/>
      <c r="BA449" s="57"/>
      <c r="BB449" s="57"/>
      <c r="BC449" s="57"/>
      <c r="BD449" s="57"/>
      <c r="BE449" s="57"/>
      <c r="BF449" s="57"/>
      <c r="BG449" s="57"/>
      <c r="BH449" s="57"/>
      <c r="BI449" s="57"/>
      <c r="BJ449" s="57"/>
      <c r="BK449" s="57"/>
      <c r="BL449" s="57"/>
      <c r="BM449" s="57"/>
      <c r="BN449" s="57"/>
      <c r="BO449" s="57"/>
      <c r="BP449" s="57"/>
      <c r="BQ449" s="57"/>
      <c r="BR449" s="57"/>
      <c r="BS449" s="57"/>
      <c r="BT449" s="57"/>
      <c r="BU449" s="57"/>
      <c r="BV449" s="57"/>
      <c r="BW449" s="57"/>
      <c r="BX449" s="57"/>
      <c r="BY449" s="57"/>
      <c r="BZ449" s="57"/>
      <c r="CA449" s="57"/>
      <c r="CB449" s="57"/>
      <c r="CC449" s="57"/>
      <c r="CD449" s="57"/>
      <c r="CE449" s="57"/>
      <c r="CF449" s="57"/>
      <c r="CG449" s="57"/>
      <c r="CH449" s="57"/>
      <c r="CI449" s="57"/>
      <c r="CJ449" s="57"/>
      <c r="CK449" s="57"/>
      <c r="CL449" s="57"/>
      <c r="CM449" s="57"/>
      <c r="CN449" s="57"/>
      <c r="CO449" s="57"/>
      <c r="CP449" s="57"/>
      <c r="CQ449" s="57"/>
      <c r="CR449" s="57"/>
      <c r="CS449" s="57"/>
      <c r="CT449" s="57"/>
      <c r="CU449" s="57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</row>
    <row r="450" spans="2:206" ht="12.75">
      <c r="B450" s="60"/>
      <c r="C450" s="60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57"/>
      <c r="AY450" s="57"/>
      <c r="AZ450" s="57"/>
      <c r="BA450" s="57"/>
      <c r="BB450" s="57"/>
      <c r="BC450" s="57"/>
      <c r="BD450" s="57"/>
      <c r="BE450" s="57"/>
      <c r="BF450" s="57"/>
      <c r="BG450" s="57"/>
      <c r="BH450" s="57"/>
      <c r="BI450" s="57"/>
      <c r="BJ450" s="57"/>
      <c r="BK450" s="57"/>
      <c r="BL450" s="57"/>
      <c r="BM450" s="57"/>
      <c r="BN450" s="57"/>
      <c r="BO450" s="57"/>
      <c r="BP450" s="57"/>
      <c r="BQ450" s="57"/>
      <c r="BR450" s="57"/>
      <c r="BS450" s="57"/>
      <c r="BT450" s="57"/>
      <c r="BU450" s="57"/>
      <c r="BV450" s="57"/>
      <c r="BW450" s="57"/>
      <c r="BX450" s="57"/>
      <c r="BY450" s="57"/>
      <c r="BZ450" s="57"/>
      <c r="CA450" s="57"/>
      <c r="CB450" s="57"/>
      <c r="CC450" s="57"/>
      <c r="CD450" s="57"/>
      <c r="CE450" s="57"/>
      <c r="CF450" s="57"/>
      <c r="CG450" s="57"/>
      <c r="CH450" s="57"/>
      <c r="CI450" s="57"/>
      <c r="CJ450" s="57"/>
      <c r="CK450" s="57"/>
      <c r="CL450" s="57"/>
      <c r="CM450" s="57"/>
      <c r="CN450" s="57"/>
      <c r="CO450" s="57"/>
      <c r="CP450" s="57"/>
      <c r="CQ450" s="57"/>
      <c r="CR450" s="57"/>
      <c r="CS450" s="57"/>
      <c r="CT450" s="57"/>
      <c r="CU450" s="57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</row>
    <row r="451" spans="2:206" ht="12.75">
      <c r="B451" s="60"/>
      <c r="C451" s="60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57"/>
      <c r="AY451" s="57"/>
      <c r="AZ451" s="57"/>
      <c r="BA451" s="57"/>
      <c r="BB451" s="57"/>
      <c r="BC451" s="57"/>
      <c r="BD451" s="57"/>
      <c r="BE451" s="57"/>
      <c r="BF451" s="57"/>
      <c r="BG451" s="57"/>
      <c r="BH451" s="57"/>
      <c r="BI451" s="57"/>
      <c r="BJ451" s="57"/>
      <c r="BK451" s="57"/>
      <c r="BL451" s="57"/>
      <c r="BM451" s="57"/>
      <c r="BN451" s="57"/>
      <c r="BO451" s="57"/>
      <c r="BP451" s="57"/>
      <c r="BQ451" s="57"/>
      <c r="BR451" s="57"/>
      <c r="BS451" s="57"/>
      <c r="BT451" s="57"/>
      <c r="BU451" s="57"/>
      <c r="BV451" s="57"/>
      <c r="BW451" s="57"/>
      <c r="BX451" s="57"/>
      <c r="BY451" s="57"/>
      <c r="BZ451" s="57"/>
      <c r="CA451" s="57"/>
      <c r="CB451" s="57"/>
      <c r="CC451" s="57"/>
      <c r="CD451" s="57"/>
      <c r="CE451" s="57"/>
      <c r="CF451" s="57"/>
      <c r="CG451" s="57"/>
      <c r="CH451" s="57"/>
      <c r="CI451" s="57"/>
      <c r="CJ451" s="57"/>
      <c r="CK451" s="57"/>
      <c r="CL451" s="57"/>
      <c r="CM451" s="57"/>
      <c r="CN451" s="57"/>
      <c r="CO451" s="57"/>
      <c r="CP451" s="57"/>
      <c r="CQ451" s="57"/>
      <c r="CR451" s="57"/>
      <c r="CS451" s="57"/>
      <c r="CT451" s="57"/>
      <c r="CU451" s="57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</row>
    <row r="452" spans="2:206" ht="12.75">
      <c r="B452" s="60"/>
      <c r="C452" s="60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57"/>
      <c r="AY452" s="57"/>
      <c r="AZ452" s="57"/>
      <c r="BA452" s="57"/>
      <c r="BB452" s="57"/>
      <c r="BC452" s="57"/>
      <c r="BD452" s="57"/>
      <c r="BE452" s="57"/>
      <c r="BF452" s="57"/>
      <c r="BG452" s="57"/>
      <c r="BH452" s="57"/>
      <c r="BI452" s="57"/>
      <c r="BJ452" s="57"/>
      <c r="BK452" s="57"/>
      <c r="BL452" s="57"/>
      <c r="BM452" s="57"/>
      <c r="BN452" s="57"/>
      <c r="BO452" s="57"/>
      <c r="BP452" s="57"/>
      <c r="BQ452" s="57"/>
      <c r="BR452" s="57"/>
      <c r="BS452" s="57"/>
      <c r="BT452" s="57"/>
      <c r="BU452" s="57"/>
      <c r="BV452" s="57"/>
      <c r="BW452" s="57"/>
      <c r="BX452" s="57"/>
      <c r="BY452" s="57"/>
      <c r="BZ452" s="57"/>
      <c r="CA452" s="57"/>
      <c r="CB452" s="57"/>
      <c r="CC452" s="57"/>
      <c r="CD452" s="57"/>
      <c r="CE452" s="57"/>
      <c r="CF452" s="57"/>
      <c r="CG452" s="57"/>
      <c r="CH452" s="57"/>
      <c r="CI452" s="57"/>
      <c r="CJ452" s="57"/>
      <c r="CK452" s="57"/>
      <c r="CL452" s="57"/>
      <c r="CM452" s="57"/>
      <c r="CN452" s="57"/>
      <c r="CO452" s="57"/>
      <c r="CP452" s="57"/>
      <c r="CQ452" s="57"/>
      <c r="CR452" s="57"/>
      <c r="CS452" s="57"/>
      <c r="CT452" s="57"/>
      <c r="CU452" s="57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</row>
    <row r="453" spans="2:206" ht="12.75">
      <c r="B453" s="60"/>
      <c r="C453" s="60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  <c r="AY453" s="57"/>
      <c r="AZ453" s="57"/>
      <c r="BA453" s="57"/>
      <c r="BB453" s="57"/>
      <c r="BC453" s="57"/>
      <c r="BD453" s="57"/>
      <c r="BE453" s="57"/>
      <c r="BF453" s="57"/>
      <c r="BG453" s="57"/>
      <c r="BH453" s="57"/>
      <c r="BI453" s="57"/>
      <c r="BJ453" s="57"/>
      <c r="BK453" s="57"/>
      <c r="BL453" s="57"/>
      <c r="BM453" s="57"/>
      <c r="BN453" s="57"/>
      <c r="BO453" s="57"/>
      <c r="BP453" s="57"/>
      <c r="BQ453" s="57"/>
      <c r="BR453" s="57"/>
      <c r="BS453" s="57"/>
      <c r="BT453" s="57"/>
      <c r="BU453" s="57"/>
      <c r="BV453" s="57"/>
      <c r="BW453" s="57"/>
      <c r="BX453" s="57"/>
      <c r="BY453" s="57"/>
      <c r="BZ453" s="57"/>
      <c r="CA453" s="57"/>
      <c r="CB453" s="57"/>
      <c r="CC453" s="57"/>
      <c r="CD453" s="57"/>
      <c r="CE453" s="57"/>
      <c r="CF453" s="57"/>
      <c r="CG453" s="57"/>
      <c r="CH453" s="57"/>
      <c r="CI453" s="57"/>
      <c r="CJ453" s="57"/>
      <c r="CK453" s="57"/>
      <c r="CL453" s="57"/>
      <c r="CM453" s="57"/>
      <c r="CN453" s="57"/>
      <c r="CO453" s="57"/>
      <c r="CP453" s="57"/>
      <c r="CQ453" s="57"/>
      <c r="CR453" s="57"/>
      <c r="CS453" s="57"/>
      <c r="CT453" s="57"/>
      <c r="CU453" s="57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</row>
    <row r="454" spans="2:206" ht="12.75">
      <c r="B454" s="60"/>
      <c r="C454" s="60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57"/>
      <c r="AY454" s="57"/>
      <c r="AZ454" s="57"/>
      <c r="BA454" s="57"/>
      <c r="BB454" s="57"/>
      <c r="BC454" s="57"/>
      <c r="BD454" s="57"/>
      <c r="BE454" s="57"/>
      <c r="BF454" s="57"/>
      <c r="BG454" s="57"/>
      <c r="BH454" s="57"/>
      <c r="BI454" s="57"/>
      <c r="BJ454" s="57"/>
      <c r="BK454" s="57"/>
      <c r="BL454" s="57"/>
      <c r="BM454" s="57"/>
      <c r="BN454" s="57"/>
      <c r="BO454" s="57"/>
      <c r="BP454" s="57"/>
      <c r="BQ454" s="57"/>
      <c r="BR454" s="57"/>
      <c r="BS454" s="57"/>
      <c r="BT454" s="57"/>
      <c r="BU454" s="57"/>
      <c r="BV454" s="57"/>
      <c r="BW454" s="57"/>
      <c r="BX454" s="57"/>
      <c r="BY454" s="57"/>
      <c r="BZ454" s="57"/>
      <c r="CA454" s="57"/>
      <c r="CB454" s="57"/>
      <c r="CC454" s="57"/>
      <c r="CD454" s="57"/>
      <c r="CE454" s="57"/>
      <c r="CF454" s="57"/>
      <c r="CG454" s="57"/>
      <c r="CH454" s="57"/>
      <c r="CI454" s="57"/>
      <c r="CJ454" s="57"/>
      <c r="CK454" s="57"/>
      <c r="CL454" s="57"/>
      <c r="CM454" s="57"/>
      <c r="CN454" s="57"/>
      <c r="CO454" s="57"/>
      <c r="CP454" s="57"/>
      <c r="CQ454" s="57"/>
      <c r="CR454" s="57"/>
      <c r="CS454" s="57"/>
      <c r="CT454" s="57"/>
      <c r="CU454" s="57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</row>
    <row r="455" spans="2:206" ht="12.75">
      <c r="B455" s="60"/>
      <c r="C455" s="60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57"/>
      <c r="AY455" s="57"/>
      <c r="AZ455" s="57"/>
      <c r="BA455" s="57"/>
      <c r="BB455" s="57"/>
      <c r="BC455" s="57"/>
      <c r="BD455" s="57"/>
      <c r="BE455" s="57"/>
      <c r="BF455" s="57"/>
      <c r="BG455" s="57"/>
      <c r="BH455" s="57"/>
      <c r="BI455" s="57"/>
      <c r="BJ455" s="57"/>
      <c r="BK455" s="57"/>
      <c r="BL455" s="57"/>
      <c r="BM455" s="57"/>
      <c r="BN455" s="57"/>
      <c r="BO455" s="57"/>
      <c r="BP455" s="57"/>
      <c r="BQ455" s="57"/>
      <c r="BR455" s="57"/>
      <c r="BS455" s="57"/>
      <c r="BT455" s="57"/>
      <c r="BU455" s="57"/>
      <c r="BV455" s="57"/>
      <c r="BW455" s="57"/>
      <c r="BX455" s="57"/>
      <c r="BY455" s="57"/>
      <c r="BZ455" s="57"/>
      <c r="CA455" s="57"/>
      <c r="CB455" s="57"/>
      <c r="CC455" s="57"/>
      <c r="CD455" s="57"/>
      <c r="CE455" s="57"/>
      <c r="CF455" s="57"/>
      <c r="CG455" s="57"/>
      <c r="CH455" s="57"/>
      <c r="CI455" s="57"/>
      <c r="CJ455" s="57"/>
      <c r="CK455" s="57"/>
      <c r="CL455" s="57"/>
      <c r="CM455" s="57"/>
      <c r="CN455" s="57"/>
      <c r="CO455" s="57"/>
      <c r="CP455" s="57"/>
      <c r="CQ455" s="57"/>
      <c r="CR455" s="57"/>
      <c r="CS455" s="57"/>
      <c r="CT455" s="57"/>
      <c r="CU455" s="57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</row>
    <row r="456" spans="2:206" ht="12.75">
      <c r="B456" s="60"/>
      <c r="C456" s="60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  <c r="AY456" s="57"/>
      <c r="AZ456" s="57"/>
      <c r="BA456" s="57"/>
      <c r="BB456" s="57"/>
      <c r="BC456" s="57"/>
      <c r="BD456" s="57"/>
      <c r="BE456" s="57"/>
      <c r="BF456" s="57"/>
      <c r="BG456" s="57"/>
      <c r="BH456" s="57"/>
      <c r="BI456" s="57"/>
      <c r="BJ456" s="57"/>
      <c r="BK456" s="57"/>
      <c r="BL456" s="57"/>
      <c r="BM456" s="57"/>
      <c r="BN456" s="57"/>
      <c r="BO456" s="57"/>
      <c r="BP456" s="57"/>
      <c r="BQ456" s="57"/>
      <c r="BR456" s="57"/>
      <c r="BS456" s="57"/>
      <c r="BT456" s="57"/>
      <c r="BU456" s="57"/>
      <c r="BV456" s="57"/>
      <c r="BW456" s="57"/>
      <c r="BX456" s="57"/>
      <c r="BY456" s="57"/>
      <c r="BZ456" s="57"/>
      <c r="CA456" s="57"/>
      <c r="CB456" s="57"/>
      <c r="CC456" s="57"/>
      <c r="CD456" s="57"/>
      <c r="CE456" s="57"/>
      <c r="CF456" s="57"/>
      <c r="CG456" s="57"/>
      <c r="CH456" s="57"/>
      <c r="CI456" s="57"/>
      <c r="CJ456" s="57"/>
      <c r="CK456" s="57"/>
      <c r="CL456" s="57"/>
      <c r="CM456" s="57"/>
      <c r="CN456" s="57"/>
      <c r="CO456" s="57"/>
      <c r="CP456" s="57"/>
      <c r="CQ456" s="57"/>
      <c r="CR456" s="57"/>
      <c r="CS456" s="57"/>
      <c r="CT456" s="57"/>
      <c r="CU456" s="57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</row>
    <row r="457" spans="2:206" ht="12.75">
      <c r="B457" s="60"/>
      <c r="C457" s="60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57"/>
      <c r="AY457" s="57"/>
      <c r="AZ457" s="57"/>
      <c r="BA457" s="57"/>
      <c r="BB457" s="57"/>
      <c r="BC457" s="57"/>
      <c r="BD457" s="57"/>
      <c r="BE457" s="57"/>
      <c r="BF457" s="57"/>
      <c r="BG457" s="57"/>
      <c r="BH457" s="57"/>
      <c r="BI457" s="57"/>
      <c r="BJ457" s="57"/>
      <c r="BK457" s="57"/>
      <c r="BL457" s="57"/>
      <c r="BM457" s="57"/>
      <c r="BN457" s="57"/>
      <c r="BO457" s="57"/>
      <c r="BP457" s="57"/>
      <c r="BQ457" s="57"/>
      <c r="BR457" s="57"/>
      <c r="BS457" s="57"/>
      <c r="BT457" s="57"/>
      <c r="BU457" s="57"/>
      <c r="BV457" s="57"/>
      <c r="BW457" s="57"/>
      <c r="BX457" s="57"/>
      <c r="BY457" s="57"/>
      <c r="BZ457" s="57"/>
      <c r="CA457" s="57"/>
      <c r="CB457" s="57"/>
      <c r="CC457" s="57"/>
      <c r="CD457" s="57"/>
      <c r="CE457" s="57"/>
      <c r="CF457" s="57"/>
      <c r="CG457" s="57"/>
      <c r="CH457" s="57"/>
      <c r="CI457" s="57"/>
      <c r="CJ457" s="57"/>
      <c r="CK457" s="57"/>
      <c r="CL457" s="57"/>
      <c r="CM457" s="57"/>
      <c r="CN457" s="57"/>
      <c r="CO457" s="57"/>
      <c r="CP457" s="57"/>
      <c r="CQ457" s="57"/>
      <c r="CR457" s="57"/>
      <c r="CS457" s="57"/>
      <c r="CT457" s="57"/>
      <c r="CU457" s="57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</row>
    <row r="458" spans="2:206" ht="12.75">
      <c r="B458" s="60"/>
      <c r="C458" s="60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57"/>
      <c r="AY458" s="57"/>
      <c r="AZ458" s="57"/>
      <c r="BA458" s="57"/>
      <c r="BB458" s="57"/>
      <c r="BC458" s="57"/>
      <c r="BD458" s="57"/>
      <c r="BE458" s="57"/>
      <c r="BF458" s="57"/>
      <c r="BG458" s="57"/>
      <c r="BH458" s="57"/>
      <c r="BI458" s="57"/>
      <c r="BJ458" s="57"/>
      <c r="BK458" s="57"/>
      <c r="BL458" s="57"/>
      <c r="BM458" s="57"/>
      <c r="BN458" s="57"/>
      <c r="BO458" s="57"/>
      <c r="BP458" s="57"/>
      <c r="BQ458" s="57"/>
      <c r="BR458" s="57"/>
      <c r="BS458" s="57"/>
      <c r="BT458" s="57"/>
      <c r="BU458" s="57"/>
      <c r="BV458" s="57"/>
      <c r="BW458" s="57"/>
      <c r="BX458" s="57"/>
      <c r="BY458" s="57"/>
      <c r="BZ458" s="57"/>
      <c r="CA458" s="57"/>
      <c r="CB458" s="57"/>
      <c r="CC458" s="57"/>
      <c r="CD458" s="57"/>
      <c r="CE458" s="57"/>
      <c r="CF458" s="57"/>
      <c r="CG458" s="57"/>
      <c r="CH458" s="57"/>
      <c r="CI458" s="57"/>
      <c r="CJ458" s="57"/>
      <c r="CK458" s="57"/>
      <c r="CL458" s="57"/>
      <c r="CM458" s="57"/>
      <c r="CN458" s="57"/>
      <c r="CO458" s="57"/>
      <c r="CP458" s="57"/>
      <c r="CQ458" s="57"/>
      <c r="CR458" s="57"/>
      <c r="CS458" s="57"/>
      <c r="CT458" s="57"/>
      <c r="CU458" s="57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</row>
    <row r="459" spans="2:206" ht="12.75">
      <c r="B459" s="60"/>
      <c r="C459" s="60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  <c r="AY459" s="57"/>
      <c r="AZ459" s="57"/>
      <c r="BA459" s="57"/>
      <c r="BB459" s="57"/>
      <c r="BC459" s="57"/>
      <c r="BD459" s="57"/>
      <c r="BE459" s="57"/>
      <c r="BF459" s="57"/>
      <c r="BG459" s="57"/>
      <c r="BH459" s="57"/>
      <c r="BI459" s="57"/>
      <c r="BJ459" s="57"/>
      <c r="BK459" s="57"/>
      <c r="BL459" s="57"/>
      <c r="BM459" s="57"/>
      <c r="BN459" s="57"/>
      <c r="BO459" s="57"/>
      <c r="BP459" s="57"/>
      <c r="BQ459" s="57"/>
      <c r="BR459" s="57"/>
      <c r="BS459" s="57"/>
      <c r="BT459" s="57"/>
      <c r="BU459" s="57"/>
      <c r="BV459" s="57"/>
      <c r="BW459" s="57"/>
      <c r="BX459" s="57"/>
      <c r="BY459" s="57"/>
      <c r="BZ459" s="57"/>
      <c r="CA459" s="57"/>
      <c r="CB459" s="57"/>
      <c r="CC459" s="57"/>
      <c r="CD459" s="57"/>
      <c r="CE459" s="57"/>
      <c r="CF459" s="57"/>
      <c r="CG459" s="57"/>
      <c r="CH459" s="57"/>
      <c r="CI459" s="57"/>
      <c r="CJ459" s="57"/>
      <c r="CK459" s="57"/>
      <c r="CL459" s="57"/>
      <c r="CM459" s="57"/>
      <c r="CN459" s="57"/>
      <c r="CO459" s="57"/>
      <c r="CP459" s="57"/>
      <c r="CQ459" s="57"/>
      <c r="CR459" s="57"/>
      <c r="CS459" s="57"/>
      <c r="CT459" s="57"/>
      <c r="CU459" s="57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</row>
    <row r="460" spans="2:206" ht="12.75">
      <c r="B460" s="60"/>
      <c r="C460" s="60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57"/>
      <c r="AY460" s="57"/>
      <c r="AZ460" s="57"/>
      <c r="BA460" s="57"/>
      <c r="BB460" s="57"/>
      <c r="BC460" s="57"/>
      <c r="BD460" s="57"/>
      <c r="BE460" s="57"/>
      <c r="BF460" s="57"/>
      <c r="BG460" s="57"/>
      <c r="BH460" s="57"/>
      <c r="BI460" s="57"/>
      <c r="BJ460" s="57"/>
      <c r="BK460" s="57"/>
      <c r="BL460" s="57"/>
      <c r="BM460" s="57"/>
      <c r="BN460" s="57"/>
      <c r="BO460" s="57"/>
      <c r="BP460" s="57"/>
      <c r="BQ460" s="57"/>
      <c r="BR460" s="57"/>
      <c r="BS460" s="57"/>
      <c r="BT460" s="57"/>
      <c r="BU460" s="57"/>
      <c r="BV460" s="57"/>
      <c r="BW460" s="57"/>
      <c r="BX460" s="57"/>
      <c r="BY460" s="57"/>
      <c r="BZ460" s="57"/>
      <c r="CA460" s="57"/>
      <c r="CB460" s="57"/>
      <c r="CC460" s="57"/>
      <c r="CD460" s="57"/>
      <c r="CE460" s="57"/>
      <c r="CF460" s="57"/>
      <c r="CG460" s="57"/>
      <c r="CH460" s="57"/>
      <c r="CI460" s="57"/>
      <c r="CJ460" s="57"/>
      <c r="CK460" s="57"/>
      <c r="CL460" s="57"/>
      <c r="CM460" s="57"/>
      <c r="CN460" s="57"/>
      <c r="CO460" s="57"/>
      <c r="CP460" s="57"/>
      <c r="CQ460" s="57"/>
      <c r="CR460" s="57"/>
      <c r="CS460" s="57"/>
      <c r="CT460" s="57"/>
      <c r="CU460" s="57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</row>
    <row r="461" spans="2:206" ht="12.75">
      <c r="B461" s="60"/>
      <c r="C461" s="60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57"/>
      <c r="AY461" s="57"/>
      <c r="AZ461" s="57"/>
      <c r="BA461" s="57"/>
      <c r="BB461" s="57"/>
      <c r="BC461" s="57"/>
      <c r="BD461" s="57"/>
      <c r="BE461" s="57"/>
      <c r="BF461" s="57"/>
      <c r="BG461" s="57"/>
      <c r="BH461" s="57"/>
      <c r="BI461" s="57"/>
      <c r="BJ461" s="57"/>
      <c r="BK461" s="57"/>
      <c r="BL461" s="57"/>
      <c r="BM461" s="57"/>
      <c r="BN461" s="57"/>
      <c r="BO461" s="57"/>
      <c r="BP461" s="57"/>
      <c r="BQ461" s="57"/>
      <c r="BR461" s="57"/>
      <c r="BS461" s="57"/>
      <c r="BT461" s="57"/>
      <c r="BU461" s="57"/>
      <c r="BV461" s="57"/>
      <c r="BW461" s="57"/>
      <c r="BX461" s="57"/>
      <c r="BY461" s="57"/>
      <c r="BZ461" s="57"/>
      <c r="CA461" s="57"/>
      <c r="CB461" s="57"/>
      <c r="CC461" s="57"/>
      <c r="CD461" s="57"/>
      <c r="CE461" s="57"/>
      <c r="CF461" s="57"/>
      <c r="CG461" s="57"/>
      <c r="CH461" s="57"/>
      <c r="CI461" s="57"/>
      <c r="CJ461" s="57"/>
      <c r="CK461" s="57"/>
      <c r="CL461" s="57"/>
      <c r="CM461" s="57"/>
      <c r="CN461" s="57"/>
      <c r="CO461" s="57"/>
      <c r="CP461" s="57"/>
      <c r="CQ461" s="57"/>
      <c r="CR461" s="57"/>
      <c r="CS461" s="57"/>
      <c r="CT461" s="57"/>
      <c r="CU461" s="57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</row>
    <row r="462" spans="2:206" ht="12.75">
      <c r="B462" s="60"/>
      <c r="C462" s="60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  <c r="AY462" s="57"/>
      <c r="AZ462" s="57"/>
      <c r="BA462" s="57"/>
      <c r="BB462" s="57"/>
      <c r="BC462" s="57"/>
      <c r="BD462" s="57"/>
      <c r="BE462" s="57"/>
      <c r="BF462" s="57"/>
      <c r="BG462" s="57"/>
      <c r="BH462" s="57"/>
      <c r="BI462" s="57"/>
      <c r="BJ462" s="57"/>
      <c r="BK462" s="57"/>
      <c r="BL462" s="57"/>
      <c r="BM462" s="57"/>
      <c r="BN462" s="57"/>
      <c r="BO462" s="57"/>
      <c r="BP462" s="57"/>
      <c r="BQ462" s="57"/>
      <c r="BR462" s="57"/>
      <c r="BS462" s="57"/>
      <c r="BT462" s="57"/>
      <c r="BU462" s="57"/>
      <c r="BV462" s="57"/>
      <c r="BW462" s="57"/>
      <c r="BX462" s="57"/>
      <c r="BY462" s="57"/>
      <c r="BZ462" s="57"/>
      <c r="CA462" s="57"/>
      <c r="CB462" s="57"/>
      <c r="CC462" s="57"/>
      <c r="CD462" s="57"/>
      <c r="CE462" s="57"/>
      <c r="CF462" s="57"/>
      <c r="CG462" s="57"/>
      <c r="CH462" s="57"/>
      <c r="CI462" s="57"/>
      <c r="CJ462" s="57"/>
      <c r="CK462" s="57"/>
      <c r="CL462" s="57"/>
      <c r="CM462" s="57"/>
      <c r="CN462" s="57"/>
      <c r="CO462" s="57"/>
      <c r="CP462" s="57"/>
      <c r="CQ462" s="57"/>
      <c r="CR462" s="57"/>
      <c r="CS462" s="57"/>
      <c r="CT462" s="57"/>
      <c r="CU462" s="57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</row>
    <row r="463" spans="2:206" ht="12.75">
      <c r="B463" s="60"/>
      <c r="C463" s="60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57"/>
      <c r="AY463" s="57"/>
      <c r="AZ463" s="57"/>
      <c r="BA463" s="57"/>
      <c r="BB463" s="57"/>
      <c r="BC463" s="57"/>
      <c r="BD463" s="57"/>
      <c r="BE463" s="57"/>
      <c r="BF463" s="57"/>
      <c r="BG463" s="57"/>
      <c r="BH463" s="57"/>
      <c r="BI463" s="57"/>
      <c r="BJ463" s="57"/>
      <c r="BK463" s="57"/>
      <c r="BL463" s="57"/>
      <c r="BM463" s="57"/>
      <c r="BN463" s="57"/>
      <c r="BO463" s="57"/>
      <c r="BP463" s="57"/>
      <c r="BQ463" s="57"/>
      <c r="BR463" s="57"/>
      <c r="BS463" s="57"/>
      <c r="BT463" s="57"/>
      <c r="BU463" s="57"/>
      <c r="BV463" s="57"/>
      <c r="BW463" s="57"/>
      <c r="BX463" s="57"/>
      <c r="BY463" s="57"/>
      <c r="BZ463" s="57"/>
      <c r="CA463" s="57"/>
      <c r="CB463" s="57"/>
      <c r="CC463" s="57"/>
      <c r="CD463" s="57"/>
      <c r="CE463" s="57"/>
      <c r="CF463" s="57"/>
      <c r="CG463" s="57"/>
      <c r="CH463" s="57"/>
      <c r="CI463" s="57"/>
      <c r="CJ463" s="57"/>
      <c r="CK463" s="57"/>
      <c r="CL463" s="57"/>
      <c r="CM463" s="57"/>
      <c r="CN463" s="57"/>
      <c r="CO463" s="57"/>
      <c r="CP463" s="57"/>
      <c r="CQ463" s="57"/>
      <c r="CR463" s="57"/>
      <c r="CS463" s="57"/>
      <c r="CT463" s="57"/>
      <c r="CU463" s="57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</row>
    <row r="464" spans="2:206" ht="12.75">
      <c r="B464" s="60"/>
      <c r="C464" s="60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57"/>
      <c r="AY464" s="57"/>
      <c r="AZ464" s="57"/>
      <c r="BA464" s="57"/>
      <c r="BB464" s="57"/>
      <c r="BC464" s="57"/>
      <c r="BD464" s="57"/>
      <c r="BE464" s="57"/>
      <c r="BF464" s="57"/>
      <c r="BG464" s="57"/>
      <c r="BH464" s="57"/>
      <c r="BI464" s="57"/>
      <c r="BJ464" s="57"/>
      <c r="BK464" s="57"/>
      <c r="BL464" s="57"/>
      <c r="BM464" s="57"/>
      <c r="BN464" s="57"/>
      <c r="BO464" s="57"/>
      <c r="BP464" s="57"/>
      <c r="BQ464" s="57"/>
      <c r="BR464" s="57"/>
      <c r="BS464" s="57"/>
      <c r="BT464" s="57"/>
      <c r="BU464" s="57"/>
      <c r="BV464" s="57"/>
      <c r="BW464" s="57"/>
      <c r="BX464" s="57"/>
      <c r="BY464" s="57"/>
      <c r="BZ464" s="57"/>
      <c r="CA464" s="57"/>
      <c r="CB464" s="57"/>
      <c r="CC464" s="57"/>
      <c r="CD464" s="57"/>
      <c r="CE464" s="57"/>
      <c r="CF464" s="57"/>
      <c r="CG464" s="57"/>
      <c r="CH464" s="57"/>
      <c r="CI464" s="57"/>
      <c r="CJ464" s="57"/>
      <c r="CK464" s="57"/>
      <c r="CL464" s="57"/>
      <c r="CM464" s="57"/>
      <c r="CN464" s="57"/>
      <c r="CO464" s="57"/>
      <c r="CP464" s="57"/>
      <c r="CQ464" s="57"/>
      <c r="CR464" s="57"/>
      <c r="CS464" s="57"/>
      <c r="CT464" s="57"/>
      <c r="CU464" s="57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</row>
    <row r="465" spans="2:206" ht="12.75">
      <c r="B465" s="60"/>
      <c r="C465" s="60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  <c r="AY465" s="57"/>
      <c r="AZ465" s="57"/>
      <c r="BA465" s="57"/>
      <c r="BB465" s="57"/>
      <c r="BC465" s="57"/>
      <c r="BD465" s="57"/>
      <c r="BE465" s="57"/>
      <c r="BF465" s="57"/>
      <c r="BG465" s="57"/>
      <c r="BH465" s="57"/>
      <c r="BI465" s="57"/>
      <c r="BJ465" s="57"/>
      <c r="BK465" s="57"/>
      <c r="BL465" s="57"/>
      <c r="BM465" s="57"/>
      <c r="BN465" s="57"/>
      <c r="BO465" s="57"/>
      <c r="BP465" s="57"/>
      <c r="BQ465" s="57"/>
      <c r="BR465" s="57"/>
      <c r="BS465" s="57"/>
      <c r="BT465" s="57"/>
      <c r="BU465" s="57"/>
      <c r="BV465" s="57"/>
      <c r="BW465" s="57"/>
      <c r="BX465" s="57"/>
      <c r="BY465" s="57"/>
      <c r="BZ465" s="57"/>
      <c r="CA465" s="57"/>
      <c r="CB465" s="57"/>
      <c r="CC465" s="57"/>
      <c r="CD465" s="57"/>
      <c r="CE465" s="57"/>
      <c r="CF465" s="57"/>
      <c r="CG465" s="57"/>
      <c r="CH465" s="57"/>
      <c r="CI465" s="57"/>
      <c r="CJ465" s="57"/>
      <c r="CK465" s="57"/>
      <c r="CL465" s="57"/>
      <c r="CM465" s="57"/>
      <c r="CN465" s="57"/>
      <c r="CO465" s="57"/>
      <c r="CP465" s="57"/>
      <c r="CQ465" s="57"/>
      <c r="CR465" s="57"/>
      <c r="CS465" s="57"/>
      <c r="CT465" s="57"/>
      <c r="CU465" s="57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</row>
    <row r="466" spans="2:206" ht="12.75">
      <c r="B466" s="60"/>
      <c r="C466" s="60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57"/>
      <c r="AY466" s="57"/>
      <c r="AZ466" s="57"/>
      <c r="BA466" s="57"/>
      <c r="BB466" s="57"/>
      <c r="BC466" s="57"/>
      <c r="BD466" s="57"/>
      <c r="BE466" s="57"/>
      <c r="BF466" s="57"/>
      <c r="BG466" s="57"/>
      <c r="BH466" s="57"/>
      <c r="BI466" s="57"/>
      <c r="BJ466" s="57"/>
      <c r="BK466" s="57"/>
      <c r="BL466" s="57"/>
      <c r="BM466" s="57"/>
      <c r="BN466" s="57"/>
      <c r="BO466" s="57"/>
      <c r="BP466" s="57"/>
      <c r="BQ466" s="57"/>
      <c r="BR466" s="57"/>
      <c r="BS466" s="57"/>
      <c r="BT466" s="57"/>
      <c r="BU466" s="57"/>
      <c r="BV466" s="57"/>
      <c r="BW466" s="57"/>
      <c r="BX466" s="57"/>
      <c r="BY466" s="57"/>
      <c r="BZ466" s="57"/>
      <c r="CA466" s="57"/>
      <c r="CB466" s="57"/>
      <c r="CC466" s="57"/>
      <c r="CD466" s="57"/>
      <c r="CE466" s="57"/>
      <c r="CF466" s="57"/>
      <c r="CG466" s="57"/>
      <c r="CH466" s="57"/>
      <c r="CI466" s="57"/>
      <c r="CJ466" s="57"/>
      <c r="CK466" s="57"/>
      <c r="CL466" s="57"/>
      <c r="CM466" s="57"/>
      <c r="CN466" s="57"/>
      <c r="CO466" s="57"/>
      <c r="CP466" s="57"/>
      <c r="CQ466" s="57"/>
      <c r="CR466" s="57"/>
      <c r="CS466" s="57"/>
      <c r="CT466" s="57"/>
      <c r="CU466" s="57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</row>
    <row r="467" spans="2:206" ht="12.75">
      <c r="B467" s="60"/>
      <c r="C467" s="60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57"/>
      <c r="AY467" s="57"/>
      <c r="AZ467" s="57"/>
      <c r="BA467" s="57"/>
      <c r="BB467" s="57"/>
      <c r="BC467" s="57"/>
      <c r="BD467" s="57"/>
      <c r="BE467" s="57"/>
      <c r="BF467" s="57"/>
      <c r="BG467" s="57"/>
      <c r="BH467" s="57"/>
      <c r="BI467" s="57"/>
      <c r="BJ467" s="57"/>
      <c r="BK467" s="57"/>
      <c r="BL467" s="57"/>
      <c r="BM467" s="57"/>
      <c r="BN467" s="57"/>
      <c r="BO467" s="57"/>
      <c r="BP467" s="57"/>
      <c r="BQ467" s="57"/>
      <c r="BR467" s="57"/>
      <c r="BS467" s="57"/>
      <c r="BT467" s="57"/>
      <c r="BU467" s="57"/>
      <c r="BV467" s="57"/>
      <c r="BW467" s="57"/>
      <c r="BX467" s="57"/>
      <c r="BY467" s="57"/>
      <c r="BZ467" s="57"/>
      <c r="CA467" s="57"/>
      <c r="CB467" s="57"/>
      <c r="CC467" s="57"/>
      <c r="CD467" s="57"/>
      <c r="CE467" s="57"/>
      <c r="CF467" s="57"/>
      <c r="CG467" s="57"/>
      <c r="CH467" s="57"/>
      <c r="CI467" s="57"/>
      <c r="CJ467" s="57"/>
      <c r="CK467" s="57"/>
      <c r="CL467" s="57"/>
      <c r="CM467" s="57"/>
      <c r="CN467" s="57"/>
      <c r="CO467" s="57"/>
      <c r="CP467" s="57"/>
      <c r="CQ467" s="57"/>
      <c r="CR467" s="57"/>
      <c r="CS467" s="57"/>
      <c r="CT467" s="57"/>
      <c r="CU467" s="57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</row>
    <row r="468" spans="2:206" ht="12.75">
      <c r="B468" s="60"/>
      <c r="C468" s="60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  <c r="AY468" s="57"/>
      <c r="AZ468" s="57"/>
      <c r="BA468" s="57"/>
      <c r="BB468" s="57"/>
      <c r="BC468" s="57"/>
      <c r="BD468" s="57"/>
      <c r="BE468" s="57"/>
      <c r="BF468" s="57"/>
      <c r="BG468" s="57"/>
      <c r="BH468" s="57"/>
      <c r="BI468" s="57"/>
      <c r="BJ468" s="57"/>
      <c r="BK468" s="57"/>
      <c r="BL468" s="57"/>
      <c r="BM468" s="57"/>
      <c r="BN468" s="57"/>
      <c r="BO468" s="57"/>
      <c r="BP468" s="57"/>
      <c r="BQ468" s="57"/>
      <c r="BR468" s="57"/>
      <c r="BS468" s="57"/>
      <c r="BT468" s="57"/>
      <c r="BU468" s="57"/>
      <c r="BV468" s="57"/>
      <c r="BW468" s="57"/>
      <c r="BX468" s="57"/>
      <c r="BY468" s="57"/>
      <c r="BZ468" s="57"/>
      <c r="CA468" s="57"/>
      <c r="CB468" s="57"/>
      <c r="CC468" s="57"/>
      <c r="CD468" s="57"/>
      <c r="CE468" s="57"/>
      <c r="CF468" s="57"/>
      <c r="CG468" s="57"/>
      <c r="CH468" s="57"/>
      <c r="CI468" s="57"/>
      <c r="CJ468" s="57"/>
      <c r="CK468" s="57"/>
      <c r="CL468" s="57"/>
      <c r="CM468" s="57"/>
      <c r="CN468" s="57"/>
      <c r="CO468" s="57"/>
      <c r="CP468" s="57"/>
      <c r="CQ468" s="57"/>
      <c r="CR468" s="57"/>
      <c r="CS468" s="57"/>
      <c r="CT468" s="57"/>
      <c r="CU468" s="57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</row>
    <row r="469" spans="2:206" ht="12.75">
      <c r="B469" s="60"/>
      <c r="C469" s="60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57"/>
      <c r="AY469" s="57"/>
      <c r="AZ469" s="57"/>
      <c r="BA469" s="57"/>
      <c r="BB469" s="57"/>
      <c r="BC469" s="57"/>
      <c r="BD469" s="57"/>
      <c r="BE469" s="57"/>
      <c r="BF469" s="57"/>
      <c r="BG469" s="57"/>
      <c r="BH469" s="57"/>
      <c r="BI469" s="57"/>
      <c r="BJ469" s="57"/>
      <c r="BK469" s="57"/>
      <c r="BL469" s="57"/>
      <c r="BM469" s="57"/>
      <c r="BN469" s="57"/>
      <c r="BO469" s="57"/>
      <c r="BP469" s="57"/>
      <c r="BQ469" s="57"/>
      <c r="BR469" s="57"/>
      <c r="BS469" s="57"/>
      <c r="BT469" s="57"/>
      <c r="BU469" s="57"/>
      <c r="BV469" s="57"/>
      <c r="BW469" s="57"/>
      <c r="BX469" s="57"/>
      <c r="BY469" s="57"/>
      <c r="BZ469" s="57"/>
      <c r="CA469" s="57"/>
      <c r="CB469" s="57"/>
      <c r="CC469" s="57"/>
      <c r="CD469" s="57"/>
      <c r="CE469" s="57"/>
      <c r="CF469" s="57"/>
      <c r="CG469" s="57"/>
      <c r="CH469" s="57"/>
      <c r="CI469" s="57"/>
      <c r="CJ469" s="57"/>
      <c r="CK469" s="57"/>
      <c r="CL469" s="57"/>
      <c r="CM469" s="57"/>
      <c r="CN469" s="57"/>
      <c r="CO469" s="57"/>
      <c r="CP469" s="57"/>
      <c r="CQ469" s="57"/>
      <c r="CR469" s="57"/>
      <c r="CS469" s="57"/>
      <c r="CT469" s="57"/>
      <c r="CU469" s="57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</row>
    <row r="470" spans="2:206" ht="12.75">
      <c r="B470" s="60"/>
      <c r="C470" s="60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57"/>
      <c r="AY470" s="57"/>
      <c r="AZ470" s="57"/>
      <c r="BA470" s="57"/>
      <c r="BB470" s="57"/>
      <c r="BC470" s="57"/>
      <c r="BD470" s="57"/>
      <c r="BE470" s="57"/>
      <c r="BF470" s="57"/>
      <c r="BG470" s="57"/>
      <c r="BH470" s="57"/>
      <c r="BI470" s="57"/>
      <c r="BJ470" s="57"/>
      <c r="BK470" s="57"/>
      <c r="BL470" s="57"/>
      <c r="BM470" s="57"/>
      <c r="BN470" s="57"/>
      <c r="BO470" s="57"/>
      <c r="BP470" s="57"/>
      <c r="BQ470" s="57"/>
      <c r="BR470" s="57"/>
      <c r="BS470" s="57"/>
      <c r="BT470" s="57"/>
      <c r="BU470" s="57"/>
      <c r="BV470" s="57"/>
      <c r="BW470" s="57"/>
      <c r="BX470" s="57"/>
      <c r="BY470" s="57"/>
      <c r="BZ470" s="57"/>
      <c r="CA470" s="57"/>
      <c r="CB470" s="57"/>
      <c r="CC470" s="57"/>
      <c r="CD470" s="57"/>
      <c r="CE470" s="57"/>
      <c r="CF470" s="57"/>
      <c r="CG470" s="57"/>
      <c r="CH470" s="57"/>
      <c r="CI470" s="57"/>
      <c r="CJ470" s="57"/>
      <c r="CK470" s="57"/>
      <c r="CL470" s="57"/>
      <c r="CM470" s="57"/>
      <c r="CN470" s="57"/>
      <c r="CO470" s="57"/>
      <c r="CP470" s="57"/>
      <c r="CQ470" s="57"/>
      <c r="CR470" s="57"/>
      <c r="CS470" s="57"/>
      <c r="CT470" s="57"/>
      <c r="CU470" s="57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</row>
    <row r="471" spans="2:206" ht="12.75">
      <c r="B471" s="60"/>
      <c r="C471" s="60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  <c r="AY471" s="57"/>
      <c r="AZ471" s="57"/>
      <c r="BA471" s="57"/>
      <c r="BB471" s="57"/>
      <c r="BC471" s="57"/>
      <c r="BD471" s="57"/>
      <c r="BE471" s="57"/>
      <c r="BF471" s="57"/>
      <c r="BG471" s="57"/>
      <c r="BH471" s="57"/>
      <c r="BI471" s="57"/>
      <c r="BJ471" s="57"/>
      <c r="BK471" s="57"/>
      <c r="BL471" s="57"/>
      <c r="BM471" s="57"/>
      <c r="BN471" s="57"/>
      <c r="BO471" s="57"/>
      <c r="BP471" s="57"/>
      <c r="BQ471" s="57"/>
      <c r="BR471" s="57"/>
      <c r="BS471" s="57"/>
      <c r="BT471" s="57"/>
      <c r="BU471" s="57"/>
      <c r="BV471" s="57"/>
      <c r="BW471" s="57"/>
      <c r="BX471" s="57"/>
      <c r="BY471" s="57"/>
      <c r="BZ471" s="57"/>
      <c r="CA471" s="57"/>
      <c r="CB471" s="57"/>
      <c r="CC471" s="57"/>
      <c r="CD471" s="57"/>
      <c r="CE471" s="57"/>
      <c r="CF471" s="57"/>
      <c r="CG471" s="57"/>
      <c r="CH471" s="57"/>
      <c r="CI471" s="57"/>
      <c r="CJ471" s="57"/>
      <c r="CK471" s="57"/>
      <c r="CL471" s="57"/>
      <c r="CM471" s="57"/>
      <c r="CN471" s="57"/>
      <c r="CO471" s="57"/>
      <c r="CP471" s="57"/>
      <c r="CQ471" s="57"/>
      <c r="CR471" s="57"/>
      <c r="CS471" s="57"/>
      <c r="CT471" s="57"/>
      <c r="CU471" s="57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</row>
    <row r="472" spans="2:206" ht="12.75">
      <c r="B472" s="60"/>
      <c r="C472" s="60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57"/>
      <c r="AY472" s="57"/>
      <c r="AZ472" s="57"/>
      <c r="BA472" s="57"/>
      <c r="BB472" s="57"/>
      <c r="BC472" s="57"/>
      <c r="BD472" s="57"/>
      <c r="BE472" s="57"/>
      <c r="BF472" s="57"/>
      <c r="BG472" s="57"/>
      <c r="BH472" s="57"/>
      <c r="BI472" s="57"/>
      <c r="BJ472" s="57"/>
      <c r="BK472" s="57"/>
      <c r="BL472" s="57"/>
      <c r="BM472" s="57"/>
      <c r="BN472" s="57"/>
      <c r="BO472" s="57"/>
      <c r="BP472" s="57"/>
      <c r="BQ472" s="57"/>
      <c r="BR472" s="57"/>
      <c r="BS472" s="57"/>
      <c r="BT472" s="57"/>
      <c r="BU472" s="57"/>
      <c r="BV472" s="57"/>
      <c r="BW472" s="57"/>
      <c r="BX472" s="57"/>
      <c r="BY472" s="57"/>
      <c r="BZ472" s="57"/>
      <c r="CA472" s="57"/>
      <c r="CB472" s="57"/>
      <c r="CC472" s="57"/>
      <c r="CD472" s="57"/>
      <c r="CE472" s="57"/>
      <c r="CF472" s="57"/>
      <c r="CG472" s="57"/>
      <c r="CH472" s="57"/>
      <c r="CI472" s="57"/>
      <c r="CJ472" s="57"/>
      <c r="CK472" s="57"/>
      <c r="CL472" s="57"/>
      <c r="CM472" s="57"/>
      <c r="CN472" s="57"/>
      <c r="CO472" s="57"/>
      <c r="CP472" s="57"/>
      <c r="CQ472" s="57"/>
      <c r="CR472" s="57"/>
      <c r="CS472" s="57"/>
      <c r="CT472" s="57"/>
      <c r="CU472" s="57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</row>
    <row r="473" spans="2:206" ht="12.75">
      <c r="B473" s="60"/>
      <c r="C473" s="60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</row>
    <row r="474" spans="2:206" ht="12.75">
      <c r="B474" s="60"/>
      <c r="C474" s="60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</row>
    <row r="475" spans="2:206" ht="12.75">
      <c r="B475" s="60"/>
      <c r="C475" s="60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</row>
    <row r="476" spans="2:206" ht="12.75">
      <c r="B476" s="60"/>
      <c r="C476" s="60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</row>
    <row r="477" spans="2:206" ht="12.75">
      <c r="B477" s="60"/>
      <c r="C477" s="60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  <c r="AY477" s="57"/>
      <c r="AZ477" s="57"/>
      <c r="BA477" s="57"/>
      <c r="BB477" s="57"/>
      <c r="BC477" s="57"/>
      <c r="BD477" s="57"/>
      <c r="BE477" s="57"/>
      <c r="BF477" s="57"/>
      <c r="BG477" s="57"/>
      <c r="BH477" s="57"/>
      <c r="BI477" s="57"/>
      <c r="BJ477" s="57"/>
      <c r="BK477" s="57"/>
      <c r="BL477" s="57"/>
      <c r="BM477" s="57"/>
      <c r="BN477" s="57"/>
      <c r="BO477" s="57"/>
      <c r="BP477" s="57"/>
      <c r="BQ477" s="57"/>
      <c r="BR477" s="57"/>
      <c r="BS477" s="57"/>
      <c r="BT477" s="57"/>
      <c r="BU477" s="57"/>
      <c r="BV477" s="57"/>
      <c r="BW477" s="57"/>
      <c r="BX477" s="57"/>
      <c r="BY477" s="57"/>
      <c r="BZ477" s="57"/>
      <c r="CA477" s="57"/>
      <c r="CB477" s="57"/>
      <c r="CC477" s="57"/>
      <c r="CD477" s="57"/>
      <c r="CE477" s="57"/>
      <c r="CF477" s="57"/>
      <c r="CG477" s="57"/>
      <c r="CH477" s="57"/>
      <c r="CI477" s="57"/>
      <c r="CJ477" s="57"/>
      <c r="CK477" s="57"/>
      <c r="CL477" s="57"/>
      <c r="CM477" s="57"/>
      <c r="CN477" s="57"/>
      <c r="CO477" s="57"/>
      <c r="CP477" s="57"/>
      <c r="CQ477" s="57"/>
      <c r="CR477" s="57"/>
      <c r="CS477" s="57"/>
      <c r="CT477" s="57"/>
      <c r="CU477" s="57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</row>
    <row r="478" spans="2:206" ht="12.75">
      <c r="B478" s="60"/>
      <c r="C478" s="60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57"/>
      <c r="AY478" s="57"/>
      <c r="AZ478" s="57"/>
      <c r="BA478" s="57"/>
      <c r="BB478" s="57"/>
      <c r="BC478" s="57"/>
      <c r="BD478" s="57"/>
      <c r="BE478" s="57"/>
      <c r="BF478" s="57"/>
      <c r="BG478" s="57"/>
      <c r="BH478" s="57"/>
      <c r="BI478" s="57"/>
      <c r="BJ478" s="57"/>
      <c r="BK478" s="57"/>
      <c r="BL478" s="57"/>
      <c r="BM478" s="57"/>
      <c r="BN478" s="57"/>
      <c r="BO478" s="57"/>
      <c r="BP478" s="57"/>
      <c r="BQ478" s="57"/>
      <c r="BR478" s="57"/>
      <c r="BS478" s="57"/>
      <c r="BT478" s="57"/>
      <c r="BU478" s="57"/>
      <c r="BV478" s="57"/>
      <c r="BW478" s="57"/>
      <c r="BX478" s="57"/>
      <c r="BY478" s="57"/>
      <c r="BZ478" s="57"/>
      <c r="CA478" s="57"/>
      <c r="CB478" s="57"/>
      <c r="CC478" s="57"/>
      <c r="CD478" s="57"/>
      <c r="CE478" s="57"/>
      <c r="CF478" s="57"/>
      <c r="CG478" s="57"/>
      <c r="CH478" s="57"/>
      <c r="CI478" s="57"/>
      <c r="CJ478" s="57"/>
      <c r="CK478" s="57"/>
      <c r="CL478" s="57"/>
      <c r="CM478" s="57"/>
      <c r="CN478" s="57"/>
      <c r="CO478" s="57"/>
      <c r="CP478" s="57"/>
      <c r="CQ478" s="57"/>
      <c r="CR478" s="57"/>
      <c r="CS478" s="57"/>
      <c r="CT478" s="57"/>
      <c r="CU478" s="57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</row>
    <row r="479" spans="2:206" ht="12.75">
      <c r="B479" s="60"/>
      <c r="C479" s="60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</row>
    <row r="480" spans="2:206" ht="12.75">
      <c r="B480" s="60"/>
      <c r="C480" s="60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</row>
    <row r="481" spans="2:206" ht="12.75">
      <c r="B481" s="60"/>
      <c r="C481" s="60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</row>
    <row r="482" spans="2:206" ht="12.75">
      <c r="B482" s="60"/>
      <c r="C482" s="60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</row>
    <row r="483" spans="2:206" ht="12.75">
      <c r="B483" s="60"/>
      <c r="C483" s="60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  <c r="AY483" s="57"/>
      <c r="AZ483" s="57"/>
      <c r="BA483" s="57"/>
      <c r="BB483" s="57"/>
      <c r="BC483" s="57"/>
      <c r="BD483" s="57"/>
      <c r="BE483" s="57"/>
      <c r="BF483" s="57"/>
      <c r="BG483" s="57"/>
      <c r="BH483" s="57"/>
      <c r="BI483" s="57"/>
      <c r="BJ483" s="57"/>
      <c r="BK483" s="57"/>
      <c r="BL483" s="57"/>
      <c r="BM483" s="57"/>
      <c r="BN483" s="57"/>
      <c r="BO483" s="57"/>
      <c r="BP483" s="57"/>
      <c r="BQ483" s="57"/>
      <c r="BR483" s="57"/>
      <c r="BS483" s="57"/>
      <c r="BT483" s="57"/>
      <c r="BU483" s="57"/>
      <c r="BV483" s="57"/>
      <c r="BW483" s="57"/>
      <c r="BX483" s="57"/>
      <c r="BY483" s="57"/>
      <c r="BZ483" s="57"/>
      <c r="CA483" s="57"/>
      <c r="CB483" s="57"/>
      <c r="CC483" s="57"/>
      <c r="CD483" s="57"/>
      <c r="CE483" s="57"/>
      <c r="CF483" s="57"/>
      <c r="CG483" s="57"/>
      <c r="CH483" s="57"/>
      <c r="CI483" s="57"/>
      <c r="CJ483" s="57"/>
      <c r="CK483" s="57"/>
      <c r="CL483" s="57"/>
      <c r="CM483" s="57"/>
      <c r="CN483" s="57"/>
      <c r="CO483" s="57"/>
      <c r="CP483" s="57"/>
      <c r="CQ483" s="57"/>
      <c r="CR483" s="57"/>
      <c r="CS483" s="57"/>
      <c r="CT483" s="57"/>
      <c r="CU483" s="57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</row>
    <row r="484" spans="2:206" ht="12.75">
      <c r="B484" s="60"/>
      <c r="C484" s="60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57"/>
      <c r="AY484" s="57"/>
      <c r="AZ484" s="57"/>
      <c r="BA484" s="57"/>
      <c r="BB484" s="57"/>
      <c r="BC484" s="57"/>
      <c r="BD484" s="57"/>
      <c r="BE484" s="57"/>
      <c r="BF484" s="57"/>
      <c r="BG484" s="57"/>
      <c r="BH484" s="57"/>
      <c r="BI484" s="57"/>
      <c r="BJ484" s="57"/>
      <c r="BK484" s="57"/>
      <c r="BL484" s="57"/>
      <c r="BM484" s="57"/>
      <c r="BN484" s="57"/>
      <c r="BO484" s="57"/>
      <c r="BP484" s="57"/>
      <c r="BQ484" s="57"/>
      <c r="BR484" s="57"/>
      <c r="BS484" s="57"/>
      <c r="BT484" s="57"/>
      <c r="BU484" s="57"/>
      <c r="BV484" s="57"/>
      <c r="BW484" s="57"/>
      <c r="BX484" s="57"/>
      <c r="BY484" s="57"/>
      <c r="BZ484" s="57"/>
      <c r="CA484" s="57"/>
      <c r="CB484" s="57"/>
      <c r="CC484" s="57"/>
      <c r="CD484" s="57"/>
      <c r="CE484" s="57"/>
      <c r="CF484" s="57"/>
      <c r="CG484" s="57"/>
      <c r="CH484" s="57"/>
      <c r="CI484" s="57"/>
      <c r="CJ484" s="57"/>
      <c r="CK484" s="57"/>
      <c r="CL484" s="57"/>
      <c r="CM484" s="57"/>
      <c r="CN484" s="57"/>
      <c r="CO484" s="57"/>
      <c r="CP484" s="57"/>
      <c r="CQ484" s="57"/>
      <c r="CR484" s="57"/>
      <c r="CS484" s="57"/>
      <c r="CT484" s="57"/>
      <c r="CU484" s="57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</row>
    <row r="485" spans="2:206" ht="12.75">
      <c r="B485" s="60"/>
      <c r="C485" s="60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57"/>
      <c r="AY485" s="57"/>
      <c r="AZ485" s="57"/>
      <c r="BA485" s="57"/>
      <c r="BB485" s="57"/>
      <c r="BC485" s="57"/>
      <c r="BD485" s="57"/>
      <c r="BE485" s="57"/>
      <c r="BF485" s="57"/>
      <c r="BG485" s="57"/>
      <c r="BH485" s="57"/>
      <c r="BI485" s="57"/>
      <c r="BJ485" s="57"/>
      <c r="BK485" s="57"/>
      <c r="BL485" s="57"/>
      <c r="BM485" s="57"/>
      <c r="BN485" s="57"/>
      <c r="BO485" s="57"/>
      <c r="BP485" s="57"/>
      <c r="BQ485" s="57"/>
      <c r="BR485" s="57"/>
      <c r="BS485" s="57"/>
      <c r="BT485" s="57"/>
      <c r="BU485" s="57"/>
      <c r="BV485" s="57"/>
      <c r="BW485" s="57"/>
      <c r="BX485" s="57"/>
      <c r="BY485" s="57"/>
      <c r="BZ485" s="57"/>
      <c r="CA485" s="57"/>
      <c r="CB485" s="57"/>
      <c r="CC485" s="57"/>
      <c r="CD485" s="57"/>
      <c r="CE485" s="57"/>
      <c r="CF485" s="57"/>
      <c r="CG485" s="57"/>
      <c r="CH485" s="57"/>
      <c r="CI485" s="57"/>
      <c r="CJ485" s="57"/>
      <c r="CK485" s="57"/>
      <c r="CL485" s="57"/>
      <c r="CM485" s="57"/>
      <c r="CN485" s="57"/>
      <c r="CO485" s="57"/>
      <c r="CP485" s="57"/>
      <c r="CQ485" s="57"/>
      <c r="CR485" s="57"/>
      <c r="CS485" s="57"/>
      <c r="CT485" s="57"/>
      <c r="CU485" s="57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</row>
    <row r="486" spans="2:206" ht="12.75">
      <c r="B486" s="60"/>
      <c r="C486" s="60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  <c r="AY486" s="57"/>
      <c r="AZ486" s="57"/>
      <c r="BA486" s="57"/>
      <c r="BB486" s="57"/>
      <c r="BC486" s="57"/>
      <c r="BD486" s="57"/>
      <c r="BE486" s="57"/>
      <c r="BF486" s="57"/>
      <c r="BG486" s="57"/>
      <c r="BH486" s="57"/>
      <c r="BI486" s="57"/>
      <c r="BJ486" s="57"/>
      <c r="BK486" s="57"/>
      <c r="BL486" s="57"/>
      <c r="BM486" s="57"/>
      <c r="BN486" s="57"/>
      <c r="BO486" s="57"/>
      <c r="BP486" s="57"/>
      <c r="BQ486" s="57"/>
      <c r="BR486" s="57"/>
      <c r="BS486" s="57"/>
      <c r="BT486" s="57"/>
      <c r="BU486" s="57"/>
      <c r="BV486" s="57"/>
      <c r="BW486" s="57"/>
      <c r="BX486" s="57"/>
      <c r="BY486" s="57"/>
      <c r="BZ486" s="57"/>
      <c r="CA486" s="57"/>
      <c r="CB486" s="57"/>
      <c r="CC486" s="57"/>
      <c r="CD486" s="57"/>
      <c r="CE486" s="57"/>
      <c r="CF486" s="57"/>
      <c r="CG486" s="57"/>
      <c r="CH486" s="57"/>
      <c r="CI486" s="57"/>
      <c r="CJ486" s="57"/>
      <c r="CK486" s="57"/>
      <c r="CL486" s="57"/>
      <c r="CM486" s="57"/>
      <c r="CN486" s="57"/>
      <c r="CO486" s="57"/>
      <c r="CP486" s="57"/>
      <c r="CQ486" s="57"/>
      <c r="CR486" s="57"/>
      <c r="CS486" s="57"/>
      <c r="CT486" s="57"/>
      <c r="CU486" s="57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</row>
    <row r="487" spans="2:206" ht="12.75">
      <c r="B487" s="60"/>
      <c r="C487" s="60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57"/>
      <c r="AY487" s="57"/>
      <c r="AZ487" s="57"/>
      <c r="BA487" s="57"/>
      <c r="BB487" s="57"/>
      <c r="BC487" s="57"/>
      <c r="BD487" s="57"/>
      <c r="BE487" s="57"/>
      <c r="BF487" s="57"/>
      <c r="BG487" s="57"/>
      <c r="BH487" s="57"/>
      <c r="BI487" s="57"/>
      <c r="BJ487" s="57"/>
      <c r="BK487" s="57"/>
      <c r="BL487" s="57"/>
      <c r="BM487" s="57"/>
      <c r="BN487" s="57"/>
      <c r="BO487" s="57"/>
      <c r="BP487" s="57"/>
      <c r="BQ487" s="57"/>
      <c r="BR487" s="57"/>
      <c r="BS487" s="57"/>
      <c r="BT487" s="57"/>
      <c r="BU487" s="57"/>
      <c r="BV487" s="57"/>
      <c r="BW487" s="57"/>
      <c r="BX487" s="57"/>
      <c r="BY487" s="57"/>
      <c r="BZ487" s="57"/>
      <c r="CA487" s="57"/>
      <c r="CB487" s="57"/>
      <c r="CC487" s="57"/>
      <c r="CD487" s="57"/>
      <c r="CE487" s="57"/>
      <c r="CF487" s="57"/>
      <c r="CG487" s="57"/>
      <c r="CH487" s="57"/>
      <c r="CI487" s="57"/>
      <c r="CJ487" s="57"/>
      <c r="CK487" s="57"/>
      <c r="CL487" s="57"/>
      <c r="CM487" s="57"/>
      <c r="CN487" s="57"/>
      <c r="CO487" s="57"/>
      <c r="CP487" s="57"/>
      <c r="CQ487" s="57"/>
      <c r="CR487" s="57"/>
      <c r="CS487" s="57"/>
      <c r="CT487" s="57"/>
      <c r="CU487" s="57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</row>
    <row r="488" spans="2:206" ht="12.75">
      <c r="B488" s="60"/>
      <c r="C488" s="60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57"/>
      <c r="AY488" s="57"/>
      <c r="AZ488" s="57"/>
      <c r="BA488" s="57"/>
      <c r="BB488" s="57"/>
      <c r="BC488" s="57"/>
      <c r="BD488" s="57"/>
      <c r="BE488" s="57"/>
      <c r="BF488" s="57"/>
      <c r="BG488" s="57"/>
      <c r="BH488" s="57"/>
      <c r="BI488" s="57"/>
      <c r="BJ488" s="57"/>
      <c r="BK488" s="57"/>
      <c r="BL488" s="57"/>
      <c r="BM488" s="57"/>
      <c r="BN488" s="57"/>
      <c r="BO488" s="57"/>
      <c r="BP488" s="57"/>
      <c r="BQ488" s="57"/>
      <c r="BR488" s="57"/>
      <c r="BS488" s="57"/>
      <c r="BT488" s="57"/>
      <c r="BU488" s="57"/>
      <c r="BV488" s="57"/>
      <c r="BW488" s="57"/>
      <c r="BX488" s="57"/>
      <c r="BY488" s="57"/>
      <c r="BZ488" s="57"/>
      <c r="CA488" s="57"/>
      <c r="CB488" s="57"/>
      <c r="CC488" s="57"/>
      <c r="CD488" s="57"/>
      <c r="CE488" s="57"/>
      <c r="CF488" s="57"/>
      <c r="CG488" s="57"/>
      <c r="CH488" s="57"/>
      <c r="CI488" s="57"/>
      <c r="CJ488" s="57"/>
      <c r="CK488" s="57"/>
      <c r="CL488" s="57"/>
      <c r="CM488" s="57"/>
      <c r="CN488" s="57"/>
      <c r="CO488" s="57"/>
      <c r="CP488" s="57"/>
      <c r="CQ488" s="57"/>
      <c r="CR488" s="57"/>
      <c r="CS488" s="57"/>
      <c r="CT488" s="57"/>
      <c r="CU488" s="57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</row>
    <row r="489" spans="2:206" ht="12.75">
      <c r="B489" s="60"/>
      <c r="C489" s="60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  <c r="AY489" s="57"/>
      <c r="AZ489" s="57"/>
      <c r="BA489" s="57"/>
      <c r="BB489" s="57"/>
      <c r="BC489" s="57"/>
      <c r="BD489" s="57"/>
      <c r="BE489" s="57"/>
      <c r="BF489" s="57"/>
      <c r="BG489" s="57"/>
      <c r="BH489" s="57"/>
      <c r="BI489" s="57"/>
      <c r="BJ489" s="57"/>
      <c r="BK489" s="57"/>
      <c r="BL489" s="57"/>
      <c r="BM489" s="57"/>
      <c r="BN489" s="57"/>
      <c r="BO489" s="57"/>
      <c r="BP489" s="57"/>
      <c r="BQ489" s="57"/>
      <c r="BR489" s="57"/>
      <c r="BS489" s="57"/>
      <c r="BT489" s="57"/>
      <c r="BU489" s="57"/>
      <c r="BV489" s="57"/>
      <c r="BW489" s="57"/>
      <c r="BX489" s="57"/>
      <c r="BY489" s="57"/>
      <c r="BZ489" s="57"/>
      <c r="CA489" s="57"/>
      <c r="CB489" s="57"/>
      <c r="CC489" s="57"/>
      <c r="CD489" s="57"/>
      <c r="CE489" s="57"/>
      <c r="CF489" s="57"/>
      <c r="CG489" s="57"/>
      <c r="CH489" s="57"/>
      <c r="CI489" s="57"/>
      <c r="CJ489" s="57"/>
      <c r="CK489" s="57"/>
      <c r="CL489" s="57"/>
      <c r="CM489" s="57"/>
      <c r="CN489" s="57"/>
      <c r="CO489" s="57"/>
      <c r="CP489" s="57"/>
      <c r="CQ489" s="57"/>
      <c r="CR489" s="57"/>
      <c r="CS489" s="57"/>
      <c r="CT489" s="57"/>
      <c r="CU489" s="57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</row>
    <row r="490" spans="2:206" ht="12.75">
      <c r="B490" s="60"/>
      <c r="C490" s="60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57"/>
      <c r="AY490" s="57"/>
      <c r="AZ490" s="57"/>
      <c r="BA490" s="57"/>
      <c r="BB490" s="57"/>
      <c r="BC490" s="57"/>
      <c r="BD490" s="57"/>
      <c r="BE490" s="57"/>
      <c r="BF490" s="57"/>
      <c r="BG490" s="57"/>
      <c r="BH490" s="57"/>
      <c r="BI490" s="57"/>
      <c r="BJ490" s="57"/>
      <c r="BK490" s="57"/>
      <c r="BL490" s="57"/>
      <c r="BM490" s="57"/>
      <c r="BN490" s="57"/>
      <c r="BO490" s="57"/>
      <c r="BP490" s="57"/>
      <c r="BQ490" s="57"/>
      <c r="BR490" s="57"/>
      <c r="BS490" s="57"/>
      <c r="BT490" s="57"/>
      <c r="BU490" s="57"/>
      <c r="BV490" s="57"/>
      <c r="BW490" s="57"/>
      <c r="BX490" s="57"/>
      <c r="BY490" s="57"/>
      <c r="BZ490" s="57"/>
      <c r="CA490" s="57"/>
      <c r="CB490" s="57"/>
      <c r="CC490" s="57"/>
      <c r="CD490" s="57"/>
      <c r="CE490" s="57"/>
      <c r="CF490" s="57"/>
      <c r="CG490" s="57"/>
      <c r="CH490" s="57"/>
      <c r="CI490" s="57"/>
      <c r="CJ490" s="57"/>
      <c r="CK490" s="57"/>
      <c r="CL490" s="57"/>
      <c r="CM490" s="57"/>
      <c r="CN490" s="57"/>
      <c r="CO490" s="57"/>
      <c r="CP490" s="57"/>
      <c r="CQ490" s="57"/>
      <c r="CR490" s="57"/>
      <c r="CS490" s="57"/>
      <c r="CT490" s="57"/>
      <c r="CU490" s="57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</row>
    <row r="491" spans="2:206" ht="12.75">
      <c r="B491" s="60"/>
      <c r="C491" s="60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57"/>
      <c r="AY491" s="57"/>
      <c r="AZ491" s="57"/>
      <c r="BA491" s="57"/>
      <c r="BB491" s="57"/>
      <c r="BC491" s="57"/>
      <c r="BD491" s="57"/>
      <c r="BE491" s="57"/>
      <c r="BF491" s="57"/>
      <c r="BG491" s="57"/>
      <c r="BH491" s="57"/>
      <c r="BI491" s="57"/>
      <c r="BJ491" s="57"/>
      <c r="BK491" s="57"/>
      <c r="BL491" s="57"/>
      <c r="BM491" s="57"/>
      <c r="BN491" s="57"/>
      <c r="BO491" s="57"/>
      <c r="BP491" s="57"/>
      <c r="BQ491" s="57"/>
      <c r="BR491" s="57"/>
      <c r="BS491" s="57"/>
      <c r="BT491" s="57"/>
      <c r="BU491" s="57"/>
      <c r="BV491" s="57"/>
      <c r="BW491" s="57"/>
      <c r="BX491" s="57"/>
      <c r="BY491" s="57"/>
      <c r="BZ491" s="57"/>
      <c r="CA491" s="57"/>
      <c r="CB491" s="57"/>
      <c r="CC491" s="57"/>
      <c r="CD491" s="57"/>
      <c r="CE491" s="57"/>
      <c r="CF491" s="57"/>
      <c r="CG491" s="57"/>
      <c r="CH491" s="57"/>
      <c r="CI491" s="57"/>
      <c r="CJ491" s="57"/>
      <c r="CK491" s="57"/>
      <c r="CL491" s="57"/>
      <c r="CM491" s="57"/>
      <c r="CN491" s="57"/>
      <c r="CO491" s="57"/>
      <c r="CP491" s="57"/>
      <c r="CQ491" s="57"/>
      <c r="CR491" s="57"/>
      <c r="CS491" s="57"/>
      <c r="CT491" s="57"/>
      <c r="CU491" s="57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</row>
    <row r="492" spans="2:206" ht="12.75">
      <c r="B492" s="60"/>
      <c r="C492" s="60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  <c r="AY492" s="57"/>
      <c r="AZ492" s="57"/>
      <c r="BA492" s="57"/>
      <c r="BB492" s="57"/>
      <c r="BC492" s="57"/>
      <c r="BD492" s="57"/>
      <c r="BE492" s="57"/>
      <c r="BF492" s="57"/>
      <c r="BG492" s="57"/>
      <c r="BH492" s="57"/>
      <c r="BI492" s="57"/>
      <c r="BJ492" s="57"/>
      <c r="BK492" s="57"/>
      <c r="BL492" s="57"/>
      <c r="BM492" s="57"/>
      <c r="BN492" s="57"/>
      <c r="BO492" s="57"/>
      <c r="BP492" s="57"/>
      <c r="BQ492" s="57"/>
      <c r="BR492" s="57"/>
      <c r="BS492" s="57"/>
      <c r="BT492" s="57"/>
      <c r="BU492" s="57"/>
      <c r="BV492" s="57"/>
      <c r="BW492" s="57"/>
      <c r="BX492" s="57"/>
      <c r="BY492" s="57"/>
      <c r="BZ492" s="57"/>
      <c r="CA492" s="57"/>
      <c r="CB492" s="57"/>
      <c r="CC492" s="57"/>
      <c r="CD492" s="57"/>
      <c r="CE492" s="57"/>
      <c r="CF492" s="57"/>
      <c r="CG492" s="57"/>
      <c r="CH492" s="57"/>
      <c r="CI492" s="57"/>
      <c r="CJ492" s="57"/>
      <c r="CK492" s="57"/>
      <c r="CL492" s="57"/>
      <c r="CM492" s="57"/>
      <c r="CN492" s="57"/>
      <c r="CO492" s="57"/>
      <c r="CP492" s="57"/>
      <c r="CQ492" s="57"/>
      <c r="CR492" s="57"/>
      <c r="CS492" s="57"/>
      <c r="CT492" s="57"/>
      <c r="CU492" s="57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</row>
    <row r="493" spans="2:206" ht="12.75">
      <c r="B493" s="60"/>
      <c r="C493" s="60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57"/>
      <c r="AY493" s="57"/>
      <c r="AZ493" s="57"/>
      <c r="BA493" s="57"/>
      <c r="BB493" s="57"/>
      <c r="BC493" s="57"/>
      <c r="BD493" s="57"/>
      <c r="BE493" s="57"/>
      <c r="BF493" s="57"/>
      <c r="BG493" s="57"/>
      <c r="BH493" s="57"/>
      <c r="BI493" s="57"/>
      <c r="BJ493" s="57"/>
      <c r="BK493" s="57"/>
      <c r="BL493" s="57"/>
      <c r="BM493" s="57"/>
      <c r="BN493" s="57"/>
      <c r="BO493" s="57"/>
      <c r="BP493" s="57"/>
      <c r="BQ493" s="57"/>
      <c r="BR493" s="57"/>
      <c r="BS493" s="57"/>
      <c r="BT493" s="57"/>
      <c r="BU493" s="57"/>
      <c r="BV493" s="57"/>
      <c r="BW493" s="57"/>
      <c r="BX493" s="57"/>
      <c r="BY493" s="57"/>
      <c r="BZ493" s="57"/>
      <c r="CA493" s="57"/>
      <c r="CB493" s="57"/>
      <c r="CC493" s="57"/>
      <c r="CD493" s="57"/>
      <c r="CE493" s="57"/>
      <c r="CF493" s="57"/>
      <c r="CG493" s="57"/>
      <c r="CH493" s="57"/>
      <c r="CI493" s="57"/>
      <c r="CJ493" s="57"/>
      <c r="CK493" s="57"/>
      <c r="CL493" s="57"/>
      <c r="CM493" s="57"/>
      <c r="CN493" s="57"/>
      <c r="CO493" s="57"/>
      <c r="CP493" s="57"/>
      <c r="CQ493" s="57"/>
      <c r="CR493" s="57"/>
      <c r="CS493" s="57"/>
      <c r="CT493" s="57"/>
      <c r="CU493" s="57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</row>
    <row r="494" spans="2:206" ht="12.75">
      <c r="B494" s="60"/>
      <c r="C494" s="60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57"/>
      <c r="AY494" s="57"/>
      <c r="AZ494" s="57"/>
      <c r="BA494" s="57"/>
      <c r="BB494" s="57"/>
      <c r="BC494" s="57"/>
      <c r="BD494" s="57"/>
      <c r="BE494" s="57"/>
      <c r="BF494" s="57"/>
      <c r="BG494" s="57"/>
      <c r="BH494" s="57"/>
      <c r="BI494" s="57"/>
      <c r="BJ494" s="57"/>
      <c r="BK494" s="57"/>
      <c r="BL494" s="57"/>
      <c r="BM494" s="57"/>
      <c r="BN494" s="57"/>
      <c r="BO494" s="57"/>
      <c r="BP494" s="57"/>
      <c r="BQ494" s="57"/>
      <c r="BR494" s="57"/>
      <c r="BS494" s="57"/>
      <c r="BT494" s="57"/>
      <c r="BU494" s="57"/>
      <c r="BV494" s="57"/>
      <c r="BW494" s="57"/>
      <c r="BX494" s="57"/>
      <c r="BY494" s="57"/>
      <c r="BZ494" s="57"/>
      <c r="CA494" s="57"/>
      <c r="CB494" s="57"/>
      <c r="CC494" s="57"/>
      <c r="CD494" s="57"/>
      <c r="CE494" s="57"/>
      <c r="CF494" s="57"/>
      <c r="CG494" s="57"/>
      <c r="CH494" s="57"/>
      <c r="CI494" s="57"/>
      <c r="CJ494" s="57"/>
      <c r="CK494" s="57"/>
      <c r="CL494" s="57"/>
      <c r="CM494" s="57"/>
      <c r="CN494" s="57"/>
      <c r="CO494" s="57"/>
      <c r="CP494" s="57"/>
      <c r="CQ494" s="57"/>
      <c r="CR494" s="57"/>
      <c r="CS494" s="57"/>
      <c r="CT494" s="57"/>
      <c r="CU494" s="57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</row>
    <row r="495" spans="2:206" ht="12.75">
      <c r="B495" s="60"/>
      <c r="C495" s="60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7"/>
      <c r="BB495" s="57"/>
      <c r="BC495" s="57"/>
      <c r="BD495" s="57"/>
      <c r="BE495" s="57"/>
      <c r="BF495" s="57"/>
      <c r="BG495" s="57"/>
      <c r="BH495" s="57"/>
      <c r="BI495" s="57"/>
      <c r="BJ495" s="57"/>
      <c r="BK495" s="57"/>
      <c r="BL495" s="57"/>
      <c r="BM495" s="57"/>
      <c r="BN495" s="57"/>
      <c r="BO495" s="57"/>
      <c r="BP495" s="57"/>
      <c r="BQ495" s="57"/>
      <c r="BR495" s="57"/>
      <c r="BS495" s="57"/>
      <c r="BT495" s="57"/>
      <c r="BU495" s="57"/>
      <c r="BV495" s="57"/>
      <c r="BW495" s="57"/>
      <c r="BX495" s="57"/>
      <c r="BY495" s="57"/>
      <c r="BZ495" s="57"/>
      <c r="CA495" s="57"/>
      <c r="CB495" s="57"/>
      <c r="CC495" s="57"/>
      <c r="CD495" s="57"/>
      <c r="CE495" s="57"/>
      <c r="CF495" s="57"/>
      <c r="CG495" s="57"/>
      <c r="CH495" s="57"/>
      <c r="CI495" s="57"/>
      <c r="CJ495" s="57"/>
      <c r="CK495" s="57"/>
      <c r="CL495" s="57"/>
      <c r="CM495" s="57"/>
      <c r="CN495" s="57"/>
      <c r="CO495" s="57"/>
      <c r="CP495" s="57"/>
      <c r="CQ495" s="57"/>
      <c r="CR495" s="57"/>
      <c r="CS495" s="57"/>
      <c r="CT495" s="57"/>
      <c r="CU495" s="57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</row>
    <row r="496" spans="2:206" ht="12.75">
      <c r="B496" s="60"/>
      <c r="C496" s="60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57"/>
      <c r="AY496" s="57"/>
      <c r="AZ496" s="57"/>
      <c r="BA496" s="57"/>
      <c r="BB496" s="57"/>
      <c r="BC496" s="57"/>
      <c r="BD496" s="57"/>
      <c r="BE496" s="57"/>
      <c r="BF496" s="57"/>
      <c r="BG496" s="57"/>
      <c r="BH496" s="57"/>
      <c r="BI496" s="57"/>
      <c r="BJ496" s="57"/>
      <c r="BK496" s="57"/>
      <c r="BL496" s="57"/>
      <c r="BM496" s="57"/>
      <c r="BN496" s="57"/>
      <c r="BO496" s="57"/>
      <c r="BP496" s="57"/>
      <c r="BQ496" s="57"/>
      <c r="BR496" s="57"/>
      <c r="BS496" s="57"/>
      <c r="BT496" s="57"/>
      <c r="BU496" s="57"/>
      <c r="BV496" s="57"/>
      <c r="BW496" s="57"/>
      <c r="BX496" s="57"/>
      <c r="BY496" s="57"/>
      <c r="BZ496" s="57"/>
      <c r="CA496" s="57"/>
      <c r="CB496" s="57"/>
      <c r="CC496" s="57"/>
      <c r="CD496" s="57"/>
      <c r="CE496" s="57"/>
      <c r="CF496" s="57"/>
      <c r="CG496" s="57"/>
      <c r="CH496" s="57"/>
      <c r="CI496" s="57"/>
      <c r="CJ496" s="57"/>
      <c r="CK496" s="57"/>
      <c r="CL496" s="57"/>
      <c r="CM496" s="57"/>
      <c r="CN496" s="57"/>
      <c r="CO496" s="57"/>
      <c r="CP496" s="57"/>
      <c r="CQ496" s="57"/>
      <c r="CR496" s="57"/>
      <c r="CS496" s="57"/>
      <c r="CT496" s="57"/>
      <c r="CU496" s="57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</row>
    <row r="497" spans="2:206" ht="12.75">
      <c r="B497" s="60"/>
      <c r="C497" s="60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  <c r="CI497" s="57"/>
      <c r="CJ497" s="57"/>
      <c r="CK497" s="57"/>
      <c r="CL497" s="57"/>
      <c r="CM497" s="57"/>
      <c r="CN497" s="57"/>
      <c r="CO497" s="57"/>
      <c r="CP497" s="57"/>
      <c r="CQ497" s="57"/>
      <c r="CR497" s="57"/>
      <c r="CS497" s="57"/>
      <c r="CT497" s="57"/>
      <c r="CU497" s="57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</row>
    <row r="498" spans="2:206" ht="12.75">
      <c r="B498" s="60"/>
      <c r="C498" s="60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  <c r="AY498" s="57"/>
      <c r="AZ498" s="57"/>
      <c r="BA498" s="57"/>
      <c r="BB498" s="57"/>
      <c r="BC498" s="57"/>
      <c r="BD498" s="57"/>
      <c r="BE498" s="57"/>
      <c r="BF498" s="57"/>
      <c r="BG498" s="57"/>
      <c r="BH498" s="57"/>
      <c r="BI498" s="57"/>
      <c r="BJ498" s="57"/>
      <c r="BK498" s="57"/>
      <c r="BL498" s="57"/>
      <c r="BM498" s="57"/>
      <c r="BN498" s="57"/>
      <c r="BO498" s="57"/>
      <c r="BP498" s="57"/>
      <c r="BQ498" s="57"/>
      <c r="BR498" s="57"/>
      <c r="BS498" s="57"/>
      <c r="BT498" s="57"/>
      <c r="BU498" s="57"/>
      <c r="BV498" s="57"/>
      <c r="BW498" s="57"/>
      <c r="BX498" s="57"/>
      <c r="BY498" s="57"/>
      <c r="BZ498" s="57"/>
      <c r="CA498" s="57"/>
      <c r="CB498" s="57"/>
      <c r="CC498" s="57"/>
      <c r="CD498" s="57"/>
      <c r="CE498" s="57"/>
      <c r="CF498" s="57"/>
      <c r="CG498" s="57"/>
      <c r="CH498" s="57"/>
      <c r="CI498" s="57"/>
      <c r="CJ498" s="57"/>
      <c r="CK498" s="57"/>
      <c r="CL498" s="57"/>
      <c r="CM498" s="57"/>
      <c r="CN498" s="57"/>
      <c r="CO498" s="57"/>
      <c r="CP498" s="57"/>
      <c r="CQ498" s="57"/>
      <c r="CR498" s="57"/>
      <c r="CS498" s="57"/>
      <c r="CT498" s="57"/>
      <c r="CU498" s="57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</row>
    <row r="499" spans="2:206" ht="12.75">
      <c r="B499" s="60"/>
      <c r="C499" s="60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57"/>
      <c r="AY499" s="57"/>
      <c r="AZ499" s="57"/>
      <c r="BA499" s="57"/>
      <c r="BB499" s="57"/>
      <c r="BC499" s="57"/>
      <c r="BD499" s="57"/>
      <c r="BE499" s="57"/>
      <c r="BF499" s="57"/>
      <c r="BG499" s="57"/>
      <c r="BH499" s="57"/>
      <c r="BI499" s="57"/>
      <c r="BJ499" s="57"/>
      <c r="BK499" s="57"/>
      <c r="BL499" s="57"/>
      <c r="BM499" s="57"/>
      <c r="BN499" s="57"/>
      <c r="BO499" s="57"/>
      <c r="BP499" s="57"/>
      <c r="BQ499" s="57"/>
      <c r="BR499" s="57"/>
      <c r="BS499" s="57"/>
      <c r="BT499" s="57"/>
      <c r="BU499" s="57"/>
      <c r="BV499" s="57"/>
      <c r="BW499" s="57"/>
      <c r="BX499" s="57"/>
      <c r="BY499" s="57"/>
      <c r="BZ499" s="57"/>
      <c r="CA499" s="57"/>
      <c r="CB499" s="57"/>
      <c r="CC499" s="57"/>
      <c r="CD499" s="57"/>
      <c r="CE499" s="57"/>
      <c r="CF499" s="57"/>
      <c r="CG499" s="57"/>
      <c r="CH499" s="57"/>
      <c r="CI499" s="57"/>
      <c r="CJ499" s="57"/>
      <c r="CK499" s="57"/>
      <c r="CL499" s="57"/>
      <c r="CM499" s="57"/>
      <c r="CN499" s="57"/>
      <c r="CO499" s="57"/>
      <c r="CP499" s="57"/>
      <c r="CQ499" s="57"/>
      <c r="CR499" s="57"/>
      <c r="CS499" s="57"/>
      <c r="CT499" s="57"/>
      <c r="CU499" s="57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</row>
    <row r="500" spans="2:206" ht="12.75">
      <c r="B500" s="60"/>
      <c r="C500" s="60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57"/>
      <c r="AY500" s="57"/>
      <c r="AZ500" s="57"/>
      <c r="BA500" s="57"/>
      <c r="BB500" s="57"/>
      <c r="BC500" s="57"/>
      <c r="BD500" s="57"/>
      <c r="BE500" s="57"/>
      <c r="BF500" s="57"/>
      <c r="BG500" s="57"/>
      <c r="BH500" s="57"/>
      <c r="BI500" s="57"/>
      <c r="BJ500" s="57"/>
      <c r="BK500" s="57"/>
      <c r="BL500" s="57"/>
      <c r="BM500" s="57"/>
      <c r="BN500" s="57"/>
      <c r="BO500" s="57"/>
      <c r="BP500" s="57"/>
      <c r="BQ500" s="57"/>
      <c r="BR500" s="57"/>
      <c r="BS500" s="57"/>
      <c r="BT500" s="57"/>
      <c r="BU500" s="57"/>
      <c r="BV500" s="57"/>
      <c r="BW500" s="57"/>
      <c r="BX500" s="57"/>
      <c r="BY500" s="57"/>
      <c r="BZ500" s="57"/>
      <c r="CA500" s="57"/>
      <c r="CB500" s="57"/>
      <c r="CC500" s="57"/>
      <c r="CD500" s="57"/>
      <c r="CE500" s="57"/>
      <c r="CF500" s="57"/>
      <c r="CG500" s="57"/>
      <c r="CH500" s="57"/>
      <c r="CI500" s="57"/>
      <c r="CJ500" s="57"/>
      <c r="CK500" s="57"/>
      <c r="CL500" s="57"/>
      <c r="CM500" s="57"/>
      <c r="CN500" s="57"/>
      <c r="CO500" s="57"/>
      <c r="CP500" s="57"/>
      <c r="CQ500" s="57"/>
      <c r="CR500" s="57"/>
      <c r="CS500" s="57"/>
      <c r="CT500" s="57"/>
      <c r="CU500" s="57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</row>
    <row r="501" spans="2:206" ht="12.75">
      <c r="B501" s="60"/>
      <c r="C501" s="60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  <c r="AY501" s="57"/>
      <c r="AZ501" s="57"/>
      <c r="BA501" s="57"/>
      <c r="BB501" s="57"/>
      <c r="BC501" s="57"/>
      <c r="BD501" s="57"/>
      <c r="BE501" s="57"/>
      <c r="BF501" s="57"/>
      <c r="BG501" s="57"/>
      <c r="BH501" s="57"/>
      <c r="BI501" s="57"/>
      <c r="BJ501" s="57"/>
      <c r="BK501" s="57"/>
      <c r="BL501" s="57"/>
      <c r="BM501" s="57"/>
      <c r="BN501" s="57"/>
      <c r="BO501" s="57"/>
      <c r="BP501" s="57"/>
      <c r="BQ501" s="57"/>
      <c r="BR501" s="57"/>
      <c r="BS501" s="57"/>
      <c r="BT501" s="57"/>
      <c r="BU501" s="57"/>
      <c r="BV501" s="57"/>
      <c r="BW501" s="57"/>
      <c r="BX501" s="57"/>
      <c r="BY501" s="57"/>
      <c r="BZ501" s="57"/>
      <c r="CA501" s="57"/>
      <c r="CB501" s="57"/>
      <c r="CC501" s="57"/>
      <c r="CD501" s="57"/>
      <c r="CE501" s="57"/>
      <c r="CF501" s="57"/>
      <c r="CG501" s="57"/>
      <c r="CH501" s="57"/>
      <c r="CI501" s="57"/>
      <c r="CJ501" s="57"/>
      <c r="CK501" s="57"/>
      <c r="CL501" s="57"/>
      <c r="CM501" s="57"/>
      <c r="CN501" s="57"/>
      <c r="CO501" s="57"/>
      <c r="CP501" s="57"/>
      <c r="CQ501" s="57"/>
      <c r="CR501" s="57"/>
      <c r="CS501" s="57"/>
      <c r="CT501" s="57"/>
      <c r="CU501" s="57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</row>
    <row r="502" spans="2:206" ht="12.75">
      <c r="B502" s="60"/>
      <c r="C502" s="60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57"/>
      <c r="AY502" s="57"/>
      <c r="AZ502" s="57"/>
      <c r="BA502" s="57"/>
      <c r="BB502" s="57"/>
      <c r="BC502" s="57"/>
      <c r="BD502" s="57"/>
      <c r="BE502" s="57"/>
      <c r="BF502" s="57"/>
      <c r="BG502" s="57"/>
      <c r="BH502" s="57"/>
      <c r="BI502" s="57"/>
      <c r="BJ502" s="57"/>
      <c r="BK502" s="57"/>
      <c r="BL502" s="57"/>
      <c r="BM502" s="57"/>
      <c r="BN502" s="57"/>
      <c r="BO502" s="57"/>
      <c r="BP502" s="57"/>
      <c r="BQ502" s="57"/>
      <c r="BR502" s="57"/>
      <c r="BS502" s="57"/>
      <c r="BT502" s="57"/>
      <c r="BU502" s="57"/>
      <c r="BV502" s="57"/>
      <c r="BW502" s="57"/>
      <c r="BX502" s="57"/>
      <c r="BY502" s="57"/>
      <c r="BZ502" s="57"/>
      <c r="CA502" s="57"/>
      <c r="CB502" s="57"/>
      <c r="CC502" s="57"/>
      <c r="CD502" s="57"/>
      <c r="CE502" s="57"/>
      <c r="CF502" s="57"/>
      <c r="CG502" s="57"/>
      <c r="CH502" s="57"/>
      <c r="CI502" s="57"/>
      <c r="CJ502" s="57"/>
      <c r="CK502" s="57"/>
      <c r="CL502" s="57"/>
      <c r="CM502" s="57"/>
      <c r="CN502" s="57"/>
      <c r="CO502" s="57"/>
      <c r="CP502" s="57"/>
      <c r="CQ502" s="57"/>
      <c r="CR502" s="57"/>
      <c r="CS502" s="57"/>
      <c r="CT502" s="57"/>
      <c r="CU502" s="57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</row>
    <row r="503" spans="2:206" ht="12.75">
      <c r="B503" s="60"/>
      <c r="C503" s="60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57"/>
      <c r="AY503" s="57"/>
      <c r="AZ503" s="57"/>
      <c r="BA503" s="57"/>
      <c r="BB503" s="57"/>
      <c r="BC503" s="57"/>
      <c r="BD503" s="57"/>
      <c r="BE503" s="57"/>
      <c r="BF503" s="57"/>
      <c r="BG503" s="57"/>
      <c r="BH503" s="57"/>
      <c r="BI503" s="57"/>
      <c r="BJ503" s="57"/>
      <c r="BK503" s="57"/>
      <c r="BL503" s="57"/>
      <c r="BM503" s="57"/>
      <c r="BN503" s="57"/>
      <c r="BO503" s="57"/>
      <c r="BP503" s="57"/>
      <c r="BQ503" s="57"/>
      <c r="BR503" s="57"/>
      <c r="BS503" s="57"/>
      <c r="BT503" s="57"/>
      <c r="BU503" s="57"/>
      <c r="BV503" s="57"/>
      <c r="BW503" s="57"/>
      <c r="BX503" s="57"/>
      <c r="BY503" s="57"/>
      <c r="BZ503" s="57"/>
      <c r="CA503" s="57"/>
      <c r="CB503" s="57"/>
      <c r="CC503" s="57"/>
      <c r="CD503" s="57"/>
      <c r="CE503" s="57"/>
      <c r="CF503" s="57"/>
      <c r="CG503" s="57"/>
      <c r="CH503" s="57"/>
      <c r="CI503" s="57"/>
      <c r="CJ503" s="57"/>
      <c r="CK503" s="57"/>
      <c r="CL503" s="57"/>
      <c r="CM503" s="57"/>
      <c r="CN503" s="57"/>
      <c r="CO503" s="57"/>
      <c r="CP503" s="57"/>
      <c r="CQ503" s="57"/>
      <c r="CR503" s="57"/>
      <c r="CS503" s="57"/>
      <c r="CT503" s="57"/>
      <c r="CU503" s="57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</row>
    <row r="504" spans="2:206" ht="12.75">
      <c r="B504" s="60"/>
      <c r="C504" s="60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  <c r="AY504" s="57"/>
      <c r="AZ504" s="57"/>
      <c r="BA504" s="57"/>
      <c r="BB504" s="57"/>
      <c r="BC504" s="57"/>
      <c r="BD504" s="57"/>
      <c r="BE504" s="57"/>
      <c r="BF504" s="57"/>
      <c r="BG504" s="57"/>
      <c r="BH504" s="57"/>
      <c r="BI504" s="57"/>
      <c r="BJ504" s="57"/>
      <c r="BK504" s="57"/>
      <c r="BL504" s="57"/>
      <c r="BM504" s="57"/>
      <c r="BN504" s="57"/>
      <c r="BO504" s="57"/>
      <c r="BP504" s="57"/>
      <c r="BQ504" s="57"/>
      <c r="BR504" s="57"/>
      <c r="BS504" s="57"/>
      <c r="BT504" s="57"/>
      <c r="BU504" s="57"/>
      <c r="BV504" s="57"/>
      <c r="BW504" s="57"/>
      <c r="BX504" s="57"/>
      <c r="BY504" s="57"/>
      <c r="BZ504" s="57"/>
      <c r="CA504" s="57"/>
      <c r="CB504" s="57"/>
      <c r="CC504" s="57"/>
      <c r="CD504" s="57"/>
      <c r="CE504" s="57"/>
      <c r="CF504" s="57"/>
      <c r="CG504" s="57"/>
      <c r="CH504" s="57"/>
      <c r="CI504" s="57"/>
      <c r="CJ504" s="57"/>
      <c r="CK504" s="57"/>
      <c r="CL504" s="57"/>
      <c r="CM504" s="57"/>
      <c r="CN504" s="57"/>
      <c r="CO504" s="57"/>
      <c r="CP504" s="57"/>
      <c r="CQ504" s="57"/>
      <c r="CR504" s="57"/>
      <c r="CS504" s="57"/>
      <c r="CT504" s="57"/>
      <c r="CU504" s="57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</row>
    <row r="505" spans="2:206" ht="12.75">
      <c r="B505" s="60"/>
      <c r="C505" s="60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7"/>
      <c r="BA505" s="57"/>
      <c r="BB505" s="57"/>
      <c r="BC505" s="57"/>
      <c r="BD505" s="57"/>
      <c r="BE505" s="57"/>
      <c r="BF505" s="57"/>
      <c r="BG505" s="57"/>
      <c r="BH505" s="57"/>
      <c r="BI505" s="57"/>
      <c r="BJ505" s="57"/>
      <c r="BK505" s="57"/>
      <c r="BL505" s="57"/>
      <c r="BM505" s="57"/>
      <c r="BN505" s="57"/>
      <c r="BO505" s="57"/>
      <c r="BP505" s="57"/>
      <c r="BQ505" s="57"/>
      <c r="BR505" s="57"/>
      <c r="BS505" s="57"/>
      <c r="BT505" s="57"/>
      <c r="BU505" s="57"/>
      <c r="BV505" s="57"/>
      <c r="BW505" s="57"/>
      <c r="BX505" s="57"/>
      <c r="BY505" s="57"/>
      <c r="BZ505" s="57"/>
      <c r="CA505" s="57"/>
      <c r="CB505" s="57"/>
      <c r="CC505" s="57"/>
      <c r="CD505" s="57"/>
      <c r="CE505" s="57"/>
      <c r="CF505" s="57"/>
      <c r="CG505" s="57"/>
      <c r="CH505" s="57"/>
      <c r="CI505" s="57"/>
      <c r="CJ505" s="57"/>
      <c r="CK505" s="57"/>
      <c r="CL505" s="57"/>
      <c r="CM505" s="57"/>
      <c r="CN505" s="57"/>
      <c r="CO505" s="57"/>
      <c r="CP505" s="57"/>
      <c r="CQ505" s="57"/>
      <c r="CR505" s="57"/>
      <c r="CS505" s="57"/>
      <c r="CT505" s="57"/>
      <c r="CU505" s="57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</row>
    <row r="506" spans="2:206" ht="12.75">
      <c r="B506" s="60"/>
      <c r="C506" s="60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7"/>
      <c r="BA506" s="57"/>
      <c r="BB506" s="57"/>
      <c r="BC506" s="57"/>
      <c r="BD506" s="57"/>
      <c r="BE506" s="57"/>
      <c r="BF506" s="57"/>
      <c r="BG506" s="57"/>
      <c r="BH506" s="57"/>
      <c r="BI506" s="57"/>
      <c r="BJ506" s="57"/>
      <c r="BK506" s="57"/>
      <c r="BL506" s="57"/>
      <c r="BM506" s="57"/>
      <c r="BN506" s="57"/>
      <c r="BO506" s="57"/>
      <c r="BP506" s="57"/>
      <c r="BQ506" s="57"/>
      <c r="BR506" s="57"/>
      <c r="BS506" s="57"/>
      <c r="BT506" s="57"/>
      <c r="BU506" s="57"/>
      <c r="BV506" s="57"/>
      <c r="BW506" s="57"/>
      <c r="BX506" s="57"/>
      <c r="BY506" s="57"/>
      <c r="BZ506" s="57"/>
      <c r="CA506" s="57"/>
      <c r="CB506" s="57"/>
      <c r="CC506" s="57"/>
      <c r="CD506" s="57"/>
      <c r="CE506" s="57"/>
      <c r="CF506" s="57"/>
      <c r="CG506" s="57"/>
      <c r="CH506" s="57"/>
      <c r="CI506" s="57"/>
      <c r="CJ506" s="57"/>
      <c r="CK506" s="57"/>
      <c r="CL506" s="57"/>
      <c r="CM506" s="57"/>
      <c r="CN506" s="57"/>
      <c r="CO506" s="57"/>
      <c r="CP506" s="57"/>
      <c r="CQ506" s="57"/>
      <c r="CR506" s="57"/>
      <c r="CS506" s="57"/>
      <c r="CT506" s="57"/>
      <c r="CU506" s="57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</row>
    <row r="507" spans="2:206" ht="12.75">
      <c r="B507" s="60"/>
      <c r="C507" s="60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7"/>
      <c r="BA507" s="57"/>
      <c r="BB507" s="57"/>
      <c r="BC507" s="57"/>
      <c r="BD507" s="57"/>
      <c r="BE507" s="57"/>
      <c r="BF507" s="57"/>
      <c r="BG507" s="57"/>
      <c r="BH507" s="57"/>
      <c r="BI507" s="57"/>
      <c r="BJ507" s="57"/>
      <c r="BK507" s="57"/>
      <c r="BL507" s="57"/>
      <c r="BM507" s="57"/>
      <c r="BN507" s="57"/>
      <c r="BO507" s="57"/>
      <c r="BP507" s="57"/>
      <c r="BQ507" s="57"/>
      <c r="BR507" s="57"/>
      <c r="BS507" s="57"/>
      <c r="BT507" s="57"/>
      <c r="BU507" s="57"/>
      <c r="BV507" s="57"/>
      <c r="BW507" s="57"/>
      <c r="BX507" s="57"/>
      <c r="BY507" s="57"/>
      <c r="BZ507" s="57"/>
      <c r="CA507" s="57"/>
      <c r="CB507" s="57"/>
      <c r="CC507" s="57"/>
      <c r="CD507" s="57"/>
      <c r="CE507" s="57"/>
      <c r="CF507" s="57"/>
      <c r="CG507" s="57"/>
      <c r="CH507" s="57"/>
      <c r="CI507" s="57"/>
      <c r="CJ507" s="57"/>
      <c r="CK507" s="57"/>
      <c r="CL507" s="57"/>
      <c r="CM507" s="57"/>
      <c r="CN507" s="57"/>
      <c r="CO507" s="57"/>
      <c r="CP507" s="57"/>
      <c r="CQ507" s="57"/>
      <c r="CR507" s="57"/>
      <c r="CS507" s="57"/>
      <c r="CT507" s="57"/>
      <c r="CU507" s="57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</row>
    <row r="508" spans="2:206" ht="12.75">
      <c r="B508" s="60"/>
      <c r="C508" s="60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7"/>
      <c r="BA508" s="57"/>
      <c r="BB508" s="57"/>
      <c r="BC508" s="57"/>
      <c r="BD508" s="57"/>
      <c r="BE508" s="57"/>
      <c r="BF508" s="57"/>
      <c r="BG508" s="57"/>
      <c r="BH508" s="57"/>
      <c r="BI508" s="57"/>
      <c r="BJ508" s="57"/>
      <c r="BK508" s="57"/>
      <c r="BL508" s="57"/>
      <c r="BM508" s="57"/>
      <c r="BN508" s="57"/>
      <c r="BO508" s="57"/>
      <c r="BP508" s="57"/>
      <c r="BQ508" s="57"/>
      <c r="BR508" s="57"/>
      <c r="BS508" s="57"/>
      <c r="BT508" s="57"/>
      <c r="BU508" s="57"/>
      <c r="BV508" s="57"/>
      <c r="BW508" s="57"/>
      <c r="BX508" s="57"/>
      <c r="BY508" s="57"/>
      <c r="BZ508" s="57"/>
      <c r="CA508" s="57"/>
      <c r="CB508" s="57"/>
      <c r="CC508" s="57"/>
      <c r="CD508" s="57"/>
      <c r="CE508" s="57"/>
      <c r="CF508" s="57"/>
      <c r="CG508" s="57"/>
      <c r="CH508" s="57"/>
      <c r="CI508" s="57"/>
      <c r="CJ508" s="57"/>
      <c r="CK508" s="57"/>
      <c r="CL508" s="57"/>
      <c r="CM508" s="57"/>
      <c r="CN508" s="57"/>
      <c r="CO508" s="57"/>
      <c r="CP508" s="57"/>
      <c r="CQ508" s="57"/>
      <c r="CR508" s="57"/>
      <c r="CS508" s="57"/>
      <c r="CT508" s="57"/>
      <c r="CU508" s="57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</row>
    <row r="509" spans="2:206" ht="12.75">
      <c r="B509" s="60"/>
      <c r="C509" s="60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7"/>
      <c r="BA509" s="57"/>
      <c r="BB509" s="57"/>
      <c r="BC509" s="57"/>
      <c r="BD509" s="57"/>
      <c r="BE509" s="57"/>
      <c r="BF509" s="57"/>
      <c r="BG509" s="57"/>
      <c r="BH509" s="57"/>
      <c r="BI509" s="57"/>
      <c r="BJ509" s="57"/>
      <c r="BK509" s="57"/>
      <c r="BL509" s="57"/>
      <c r="BM509" s="57"/>
      <c r="BN509" s="57"/>
      <c r="BO509" s="57"/>
      <c r="BP509" s="57"/>
      <c r="BQ509" s="57"/>
      <c r="BR509" s="57"/>
      <c r="BS509" s="57"/>
      <c r="BT509" s="57"/>
      <c r="BU509" s="57"/>
      <c r="BV509" s="57"/>
      <c r="BW509" s="57"/>
      <c r="BX509" s="57"/>
      <c r="BY509" s="57"/>
      <c r="BZ509" s="57"/>
      <c r="CA509" s="57"/>
      <c r="CB509" s="57"/>
      <c r="CC509" s="57"/>
      <c r="CD509" s="57"/>
      <c r="CE509" s="57"/>
      <c r="CF509" s="57"/>
      <c r="CG509" s="57"/>
      <c r="CH509" s="57"/>
      <c r="CI509" s="57"/>
      <c r="CJ509" s="57"/>
      <c r="CK509" s="57"/>
      <c r="CL509" s="57"/>
      <c r="CM509" s="57"/>
      <c r="CN509" s="57"/>
      <c r="CO509" s="57"/>
      <c r="CP509" s="57"/>
      <c r="CQ509" s="57"/>
      <c r="CR509" s="57"/>
      <c r="CS509" s="57"/>
      <c r="CT509" s="57"/>
      <c r="CU509" s="57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</row>
    <row r="510" spans="2:206" ht="12.75">
      <c r="B510" s="60"/>
      <c r="C510" s="60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7"/>
      <c r="BA510" s="57"/>
      <c r="BB510" s="57"/>
      <c r="BC510" s="57"/>
      <c r="BD510" s="57"/>
      <c r="BE510" s="57"/>
      <c r="BF510" s="57"/>
      <c r="BG510" s="57"/>
      <c r="BH510" s="57"/>
      <c r="BI510" s="57"/>
      <c r="BJ510" s="57"/>
      <c r="BK510" s="57"/>
      <c r="BL510" s="57"/>
      <c r="BM510" s="57"/>
      <c r="BN510" s="57"/>
      <c r="BO510" s="57"/>
      <c r="BP510" s="57"/>
      <c r="BQ510" s="57"/>
      <c r="BR510" s="57"/>
      <c r="BS510" s="57"/>
      <c r="BT510" s="57"/>
      <c r="BU510" s="57"/>
      <c r="BV510" s="57"/>
      <c r="BW510" s="57"/>
      <c r="BX510" s="57"/>
      <c r="BY510" s="57"/>
      <c r="BZ510" s="57"/>
      <c r="CA510" s="57"/>
      <c r="CB510" s="57"/>
      <c r="CC510" s="57"/>
      <c r="CD510" s="57"/>
      <c r="CE510" s="57"/>
      <c r="CF510" s="57"/>
      <c r="CG510" s="57"/>
      <c r="CH510" s="57"/>
      <c r="CI510" s="57"/>
      <c r="CJ510" s="57"/>
      <c r="CK510" s="57"/>
      <c r="CL510" s="57"/>
      <c r="CM510" s="57"/>
      <c r="CN510" s="57"/>
      <c r="CO510" s="57"/>
      <c r="CP510" s="57"/>
      <c r="CQ510" s="57"/>
      <c r="CR510" s="57"/>
      <c r="CS510" s="57"/>
      <c r="CT510" s="57"/>
      <c r="CU510" s="57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</row>
    <row r="511" spans="2:206" ht="12.75">
      <c r="B511" s="60"/>
      <c r="C511" s="60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57"/>
      <c r="AY511" s="57"/>
      <c r="AZ511" s="57"/>
      <c r="BA511" s="57"/>
      <c r="BB511" s="57"/>
      <c r="BC511" s="57"/>
      <c r="BD511" s="57"/>
      <c r="BE511" s="57"/>
      <c r="BF511" s="57"/>
      <c r="BG511" s="57"/>
      <c r="BH511" s="57"/>
      <c r="BI511" s="57"/>
      <c r="BJ511" s="57"/>
      <c r="BK511" s="57"/>
      <c r="BL511" s="57"/>
      <c r="BM511" s="57"/>
      <c r="BN511" s="57"/>
      <c r="BO511" s="57"/>
      <c r="BP511" s="57"/>
      <c r="BQ511" s="57"/>
      <c r="BR511" s="57"/>
      <c r="BS511" s="57"/>
      <c r="BT511" s="57"/>
      <c r="BU511" s="57"/>
      <c r="BV511" s="57"/>
      <c r="BW511" s="57"/>
      <c r="BX511" s="57"/>
      <c r="BY511" s="57"/>
      <c r="BZ511" s="57"/>
      <c r="CA511" s="57"/>
      <c r="CB511" s="57"/>
      <c r="CC511" s="57"/>
      <c r="CD511" s="57"/>
      <c r="CE511" s="57"/>
      <c r="CF511" s="57"/>
      <c r="CG511" s="57"/>
      <c r="CH511" s="57"/>
      <c r="CI511" s="57"/>
      <c r="CJ511" s="57"/>
      <c r="CK511" s="57"/>
      <c r="CL511" s="57"/>
      <c r="CM511" s="57"/>
      <c r="CN511" s="57"/>
      <c r="CO511" s="57"/>
      <c r="CP511" s="57"/>
      <c r="CQ511" s="57"/>
      <c r="CR511" s="57"/>
      <c r="CS511" s="57"/>
      <c r="CT511" s="57"/>
      <c r="CU511" s="57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</row>
    <row r="512" spans="2:206" ht="12.75">
      <c r="B512" s="60"/>
      <c r="C512" s="60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57"/>
      <c r="AY512" s="57"/>
      <c r="AZ512" s="57"/>
      <c r="BA512" s="57"/>
      <c r="BB512" s="57"/>
      <c r="BC512" s="57"/>
      <c r="BD512" s="57"/>
      <c r="BE512" s="57"/>
      <c r="BF512" s="57"/>
      <c r="BG512" s="57"/>
      <c r="BH512" s="57"/>
      <c r="BI512" s="57"/>
      <c r="BJ512" s="57"/>
      <c r="BK512" s="57"/>
      <c r="BL512" s="57"/>
      <c r="BM512" s="57"/>
      <c r="BN512" s="57"/>
      <c r="BO512" s="57"/>
      <c r="BP512" s="57"/>
      <c r="BQ512" s="57"/>
      <c r="BR512" s="57"/>
      <c r="BS512" s="57"/>
      <c r="BT512" s="57"/>
      <c r="BU512" s="57"/>
      <c r="BV512" s="57"/>
      <c r="BW512" s="57"/>
      <c r="BX512" s="57"/>
      <c r="BY512" s="57"/>
      <c r="BZ512" s="57"/>
      <c r="CA512" s="57"/>
      <c r="CB512" s="57"/>
      <c r="CC512" s="57"/>
      <c r="CD512" s="57"/>
      <c r="CE512" s="57"/>
      <c r="CF512" s="57"/>
      <c r="CG512" s="57"/>
      <c r="CH512" s="57"/>
      <c r="CI512" s="57"/>
      <c r="CJ512" s="57"/>
      <c r="CK512" s="57"/>
      <c r="CL512" s="57"/>
      <c r="CM512" s="57"/>
      <c r="CN512" s="57"/>
      <c r="CO512" s="57"/>
      <c r="CP512" s="57"/>
      <c r="CQ512" s="57"/>
      <c r="CR512" s="57"/>
      <c r="CS512" s="57"/>
      <c r="CT512" s="57"/>
      <c r="CU512" s="57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</row>
    <row r="513" spans="2:206" ht="12.75">
      <c r="B513" s="60"/>
      <c r="C513" s="60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  <c r="AY513" s="57"/>
      <c r="AZ513" s="57"/>
      <c r="BA513" s="57"/>
      <c r="BB513" s="57"/>
      <c r="BC513" s="57"/>
      <c r="BD513" s="57"/>
      <c r="BE513" s="57"/>
      <c r="BF513" s="57"/>
      <c r="BG513" s="57"/>
      <c r="BH513" s="57"/>
      <c r="BI513" s="57"/>
      <c r="BJ513" s="57"/>
      <c r="BK513" s="57"/>
      <c r="BL513" s="57"/>
      <c r="BM513" s="57"/>
      <c r="BN513" s="57"/>
      <c r="BO513" s="57"/>
      <c r="BP513" s="57"/>
      <c r="BQ513" s="57"/>
      <c r="BR513" s="57"/>
      <c r="BS513" s="57"/>
      <c r="BT513" s="57"/>
      <c r="BU513" s="57"/>
      <c r="BV513" s="57"/>
      <c r="BW513" s="57"/>
      <c r="BX513" s="57"/>
      <c r="BY513" s="57"/>
      <c r="BZ513" s="57"/>
      <c r="CA513" s="57"/>
      <c r="CB513" s="57"/>
      <c r="CC513" s="57"/>
      <c r="CD513" s="57"/>
      <c r="CE513" s="57"/>
      <c r="CF513" s="57"/>
      <c r="CG513" s="57"/>
      <c r="CH513" s="57"/>
      <c r="CI513" s="57"/>
      <c r="CJ513" s="57"/>
      <c r="CK513" s="57"/>
      <c r="CL513" s="57"/>
      <c r="CM513" s="57"/>
      <c r="CN513" s="57"/>
      <c r="CO513" s="57"/>
      <c r="CP513" s="57"/>
      <c r="CQ513" s="57"/>
      <c r="CR513" s="57"/>
      <c r="CS513" s="57"/>
      <c r="CT513" s="57"/>
      <c r="CU513" s="57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</row>
    <row r="514" spans="2:206" ht="12.75">
      <c r="B514" s="60"/>
      <c r="C514" s="60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57"/>
      <c r="AY514" s="57"/>
      <c r="AZ514" s="57"/>
      <c r="BA514" s="57"/>
      <c r="BB514" s="57"/>
      <c r="BC514" s="57"/>
      <c r="BD514" s="57"/>
      <c r="BE514" s="57"/>
      <c r="BF514" s="57"/>
      <c r="BG514" s="57"/>
      <c r="BH514" s="57"/>
      <c r="BI514" s="57"/>
      <c r="BJ514" s="57"/>
      <c r="BK514" s="57"/>
      <c r="BL514" s="57"/>
      <c r="BM514" s="57"/>
      <c r="BN514" s="57"/>
      <c r="BO514" s="57"/>
      <c r="BP514" s="57"/>
      <c r="BQ514" s="57"/>
      <c r="BR514" s="57"/>
      <c r="BS514" s="57"/>
      <c r="BT514" s="57"/>
      <c r="BU514" s="57"/>
      <c r="BV514" s="57"/>
      <c r="BW514" s="57"/>
      <c r="BX514" s="57"/>
      <c r="BY514" s="57"/>
      <c r="BZ514" s="57"/>
      <c r="CA514" s="57"/>
      <c r="CB514" s="57"/>
      <c r="CC514" s="57"/>
      <c r="CD514" s="57"/>
      <c r="CE514" s="57"/>
      <c r="CF514" s="57"/>
      <c r="CG514" s="57"/>
      <c r="CH514" s="57"/>
      <c r="CI514" s="57"/>
      <c r="CJ514" s="57"/>
      <c r="CK514" s="57"/>
      <c r="CL514" s="57"/>
      <c r="CM514" s="57"/>
      <c r="CN514" s="57"/>
      <c r="CO514" s="57"/>
      <c r="CP514" s="57"/>
      <c r="CQ514" s="57"/>
      <c r="CR514" s="57"/>
      <c r="CS514" s="57"/>
      <c r="CT514" s="57"/>
      <c r="CU514" s="57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</row>
    <row r="515" spans="2:206" ht="12.75">
      <c r="B515" s="60"/>
      <c r="C515" s="60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57"/>
      <c r="AY515" s="57"/>
      <c r="AZ515" s="57"/>
      <c r="BA515" s="57"/>
      <c r="BB515" s="57"/>
      <c r="BC515" s="57"/>
      <c r="BD515" s="57"/>
      <c r="BE515" s="57"/>
      <c r="BF515" s="57"/>
      <c r="BG515" s="57"/>
      <c r="BH515" s="57"/>
      <c r="BI515" s="57"/>
      <c r="BJ515" s="57"/>
      <c r="BK515" s="57"/>
      <c r="BL515" s="57"/>
      <c r="BM515" s="57"/>
      <c r="BN515" s="57"/>
      <c r="BO515" s="57"/>
      <c r="BP515" s="57"/>
      <c r="BQ515" s="57"/>
      <c r="BR515" s="57"/>
      <c r="BS515" s="57"/>
      <c r="BT515" s="57"/>
      <c r="BU515" s="57"/>
      <c r="BV515" s="57"/>
      <c r="BW515" s="57"/>
      <c r="BX515" s="57"/>
      <c r="BY515" s="57"/>
      <c r="BZ515" s="57"/>
      <c r="CA515" s="57"/>
      <c r="CB515" s="57"/>
      <c r="CC515" s="57"/>
      <c r="CD515" s="57"/>
      <c r="CE515" s="57"/>
      <c r="CF515" s="57"/>
      <c r="CG515" s="57"/>
      <c r="CH515" s="57"/>
      <c r="CI515" s="57"/>
      <c r="CJ515" s="57"/>
      <c r="CK515" s="57"/>
      <c r="CL515" s="57"/>
      <c r="CM515" s="57"/>
      <c r="CN515" s="57"/>
      <c r="CO515" s="57"/>
      <c r="CP515" s="57"/>
      <c r="CQ515" s="57"/>
      <c r="CR515" s="57"/>
      <c r="CS515" s="57"/>
      <c r="CT515" s="57"/>
      <c r="CU515" s="57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</row>
    <row r="516" spans="2:206" ht="12.75">
      <c r="B516" s="60"/>
      <c r="C516" s="60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  <c r="AY516" s="57"/>
      <c r="AZ516" s="57"/>
      <c r="BA516" s="57"/>
      <c r="BB516" s="57"/>
      <c r="BC516" s="57"/>
      <c r="BD516" s="57"/>
      <c r="BE516" s="57"/>
      <c r="BF516" s="57"/>
      <c r="BG516" s="57"/>
      <c r="BH516" s="57"/>
      <c r="BI516" s="57"/>
      <c r="BJ516" s="57"/>
      <c r="BK516" s="57"/>
      <c r="BL516" s="57"/>
      <c r="BM516" s="57"/>
      <c r="BN516" s="57"/>
      <c r="BO516" s="57"/>
      <c r="BP516" s="57"/>
      <c r="BQ516" s="57"/>
      <c r="BR516" s="57"/>
      <c r="BS516" s="57"/>
      <c r="BT516" s="57"/>
      <c r="BU516" s="57"/>
      <c r="BV516" s="57"/>
      <c r="BW516" s="57"/>
      <c r="BX516" s="57"/>
      <c r="BY516" s="57"/>
      <c r="BZ516" s="57"/>
      <c r="CA516" s="57"/>
      <c r="CB516" s="57"/>
      <c r="CC516" s="57"/>
      <c r="CD516" s="57"/>
      <c r="CE516" s="57"/>
      <c r="CF516" s="57"/>
      <c r="CG516" s="57"/>
      <c r="CH516" s="57"/>
      <c r="CI516" s="57"/>
      <c r="CJ516" s="57"/>
      <c r="CK516" s="57"/>
      <c r="CL516" s="57"/>
      <c r="CM516" s="57"/>
      <c r="CN516" s="57"/>
      <c r="CO516" s="57"/>
      <c r="CP516" s="57"/>
      <c r="CQ516" s="57"/>
      <c r="CR516" s="57"/>
      <c r="CS516" s="57"/>
      <c r="CT516" s="57"/>
      <c r="CU516" s="57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</row>
    <row r="517" spans="2:206" ht="12.75">
      <c r="B517" s="60"/>
      <c r="C517" s="60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57"/>
      <c r="AY517" s="57"/>
      <c r="AZ517" s="57"/>
      <c r="BA517" s="57"/>
      <c r="BB517" s="57"/>
      <c r="BC517" s="57"/>
      <c r="BD517" s="57"/>
      <c r="BE517" s="57"/>
      <c r="BF517" s="57"/>
      <c r="BG517" s="57"/>
      <c r="BH517" s="57"/>
      <c r="BI517" s="57"/>
      <c r="BJ517" s="57"/>
      <c r="BK517" s="57"/>
      <c r="BL517" s="57"/>
      <c r="BM517" s="57"/>
      <c r="BN517" s="57"/>
      <c r="BO517" s="57"/>
      <c r="BP517" s="57"/>
      <c r="BQ517" s="57"/>
      <c r="BR517" s="57"/>
      <c r="BS517" s="57"/>
      <c r="BT517" s="57"/>
      <c r="BU517" s="57"/>
      <c r="BV517" s="57"/>
      <c r="BW517" s="57"/>
      <c r="BX517" s="57"/>
      <c r="BY517" s="57"/>
      <c r="BZ517" s="57"/>
      <c r="CA517" s="57"/>
      <c r="CB517" s="57"/>
      <c r="CC517" s="57"/>
      <c r="CD517" s="57"/>
      <c r="CE517" s="57"/>
      <c r="CF517" s="57"/>
      <c r="CG517" s="57"/>
      <c r="CH517" s="57"/>
      <c r="CI517" s="57"/>
      <c r="CJ517" s="57"/>
      <c r="CK517" s="57"/>
      <c r="CL517" s="57"/>
      <c r="CM517" s="57"/>
      <c r="CN517" s="57"/>
      <c r="CO517" s="57"/>
      <c r="CP517" s="57"/>
      <c r="CQ517" s="57"/>
      <c r="CR517" s="57"/>
      <c r="CS517" s="57"/>
      <c r="CT517" s="57"/>
      <c r="CU517" s="57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</row>
    <row r="518" spans="2:206" ht="12.75">
      <c r="B518" s="60"/>
      <c r="C518" s="60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57"/>
      <c r="AY518" s="57"/>
      <c r="AZ518" s="57"/>
      <c r="BA518" s="57"/>
      <c r="BB518" s="57"/>
      <c r="BC518" s="57"/>
      <c r="BD518" s="57"/>
      <c r="BE518" s="57"/>
      <c r="BF518" s="57"/>
      <c r="BG518" s="57"/>
      <c r="BH518" s="57"/>
      <c r="BI518" s="57"/>
      <c r="BJ518" s="57"/>
      <c r="BK518" s="57"/>
      <c r="BL518" s="57"/>
      <c r="BM518" s="57"/>
      <c r="BN518" s="57"/>
      <c r="BO518" s="57"/>
      <c r="BP518" s="57"/>
      <c r="BQ518" s="57"/>
      <c r="BR518" s="57"/>
      <c r="BS518" s="57"/>
      <c r="BT518" s="57"/>
      <c r="BU518" s="57"/>
      <c r="BV518" s="57"/>
      <c r="BW518" s="57"/>
      <c r="BX518" s="57"/>
      <c r="BY518" s="57"/>
      <c r="BZ518" s="57"/>
      <c r="CA518" s="57"/>
      <c r="CB518" s="57"/>
      <c r="CC518" s="57"/>
      <c r="CD518" s="57"/>
      <c r="CE518" s="57"/>
      <c r="CF518" s="57"/>
      <c r="CG518" s="57"/>
      <c r="CH518" s="57"/>
      <c r="CI518" s="57"/>
      <c r="CJ518" s="57"/>
      <c r="CK518" s="57"/>
      <c r="CL518" s="57"/>
      <c r="CM518" s="57"/>
      <c r="CN518" s="57"/>
      <c r="CO518" s="57"/>
      <c r="CP518" s="57"/>
      <c r="CQ518" s="57"/>
      <c r="CR518" s="57"/>
      <c r="CS518" s="57"/>
      <c r="CT518" s="57"/>
      <c r="CU518" s="57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</row>
    <row r="519" spans="2:206" ht="12.75">
      <c r="B519" s="60"/>
      <c r="C519" s="60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  <c r="AY519" s="57"/>
      <c r="AZ519" s="57"/>
      <c r="BA519" s="57"/>
      <c r="BB519" s="57"/>
      <c r="BC519" s="57"/>
      <c r="BD519" s="57"/>
      <c r="BE519" s="57"/>
      <c r="BF519" s="57"/>
      <c r="BG519" s="57"/>
      <c r="BH519" s="57"/>
      <c r="BI519" s="57"/>
      <c r="BJ519" s="57"/>
      <c r="BK519" s="57"/>
      <c r="BL519" s="57"/>
      <c r="BM519" s="57"/>
      <c r="BN519" s="57"/>
      <c r="BO519" s="57"/>
      <c r="BP519" s="57"/>
      <c r="BQ519" s="57"/>
      <c r="BR519" s="57"/>
      <c r="BS519" s="57"/>
      <c r="BT519" s="57"/>
      <c r="BU519" s="57"/>
      <c r="BV519" s="57"/>
      <c r="BW519" s="57"/>
      <c r="BX519" s="57"/>
      <c r="BY519" s="57"/>
      <c r="BZ519" s="57"/>
      <c r="CA519" s="57"/>
      <c r="CB519" s="57"/>
      <c r="CC519" s="57"/>
      <c r="CD519" s="57"/>
      <c r="CE519" s="57"/>
      <c r="CF519" s="57"/>
      <c r="CG519" s="57"/>
      <c r="CH519" s="57"/>
      <c r="CI519" s="57"/>
      <c r="CJ519" s="57"/>
      <c r="CK519" s="57"/>
      <c r="CL519" s="57"/>
      <c r="CM519" s="57"/>
      <c r="CN519" s="57"/>
      <c r="CO519" s="57"/>
      <c r="CP519" s="57"/>
      <c r="CQ519" s="57"/>
      <c r="CR519" s="57"/>
      <c r="CS519" s="57"/>
      <c r="CT519" s="57"/>
      <c r="CU519" s="57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</row>
    <row r="520" spans="2:206" ht="12.75">
      <c r="B520" s="60"/>
      <c r="C520" s="60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57"/>
      <c r="AY520" s="57"/>
      <c r="AZ520" s="57"/>
      <c r="BA520" s="57"/>
      <c r="BB520" s="57"/>
      <c r="BC520" s="57"/>
      <c r="BD520" s="57"/>
      <c r="BE520" s="57"/>
      <c r="BF520" s="57"/>
      <c r="BG520" s="57"/>
      <c r="BH520" s="57"/>
      <c r="BI520" s="57"/>
      <c r="BJ520" s="57"/>
      <c r="BK520" s="57"/>
      <c r="BL520" s="57"/>
      <c r="BM520" s="57"/>
      <c r="BN520" s="57"/>
      <c r="BO520" s="57"/>
      <c r="BP520" s="57"/>
      <c r="BQ520" s="57"/>
      <c r="BR520" s="57"/>
      <c r="BS520" s="57"/>
      <c r="BT520" s="57"/>
      <c r="BU520" s="57"/>
      <c r="BV520" s="57"/>
      <c r="BW520" s="57"/>
      <c r="BX520" s="57"/>
      <c r="BY520" s="57"/>
      <c r="BZ520" s="57"/>
      <c r="CA520" s="57"/>
      <c r="CB520" s="57"/>
      <c r="CC520" s="57"/>
      <c r="CD520" s="57"/>
      <c r="CE520" s="57"/>
      <c r="CF520" s="57"/>
      <c r="CG520" s="57"/>
      <c r="CH520" s="57"/>
      <c r="CI520" s="57"/>
      <c r="CJ520" s="57"/>
      <c r="CK520" s="57"/>
      <c r="CL520" s="57"/>
      <c r="CM520" s="57"/>
      <c r="CN520" s="57"/>
      <c r="CO520" s="57"/>
      <c r="CP520" s="57"/>
      <c r="CQ520" s="57"/>
      <c r="CR520" s="57"/>
      <c r="CS520" s="57"/>
      <c r="CT520" s="57"/>
      <c r="CU520" s="57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</row>
    <row r="521" spans="2:206" ht="12.75">
      <c r="B521" s="60"/>
      <c r="C521" s="60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57"/>
      <c r="AY521" s="57"/>
      <c r="AZ521" s="57"/>
      <c r="BA521" s="57"/>
      <c r="BB521" s="57"/>
      <c r="BC521" s="57"/>
      <c r="BD521" s="57"/>
      <c r="BE521" s="57"/>
      <c r="BF521" s="57"/>
      <c r="BG521" s="57"/>
      <c r="BH521" s="57"/>
      <c r="BI521" s="57"/>
      <c r="BJ521" s="57"/>
      <c r="BK521" s="57"/>
      <c r="BL521" s="57"/>
      <c r="BM521" s="57"/>
      <c r="BN521" s="57"/>
      <c r="BO521" s="57"/>
      <c r="BP521" s="57"/>
      <c r="BQ521" s="57"/>
      <c r="BR521" s="57"/>
      <c r="BS521" s="57"/>
      <c r="BT521" s="57"/>
      <c r="BU521" s="57"/>
      <c r="BV521" s="57"/>
      <c r="BW521" s="57"/>
      <c r="BX521" s="57"/>
      <c r="BY521" s="57"/>
      <c r="BZ521" s="57"/>
      <c r="CA521" s="57"/>
      <c r="CB521" s="57"/>
      <c r="CC521" s="57"/>
      <c r="CD521" s="57"/>
      <c r="CE521" s="57"/>
      <c r="CF521" s="57"/>
      <c r="CG521" s="57"/>
      <c r="CH521" s="57"/>
      <c r="CI521" s="57"/>
      <c r="CJ521" s="57"/>
      <c r="CK521" s="57"/>
      <c r="CL521" s="57"/>
      <c r="CM521" s="57"/>
      <c r="CN521" s="57"/>
      <c r="CO521" s="57"/>
      <c r="CP521" s="57"/>
      <c r="CQ521" s="57"/>
      <c r="CR521" s="57"/>
      <c r="CS521" s="57"/>
      <c r="CT521" s="57"/>
      <c r="CU521" s="57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</row>
    <row r="522" spans="2:206" ht="12.75">
      <c r="B522" s="60"/>
      <c r="C522" s="60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  <c r="AY522" s="57"/>
      <c r="AZ522" s="57"/>
      <c r="BA522" s="57"/>
      <c r="BB522" s="57"/>
      <c r="BC522" s="57"/>
      <c r="BD522" s="57"/>
      <c r="BE522" s="57"/>
      <c r="BF522" s="57"/>
      <c r="BG522" s="57"/>
      <c r="BH522" s="57"/>
      <c r="BI522" s="57"/>
      <c r="BJ522" s="57"/>
      <c r="BK522" s="57"/>
      <c r="BL522" s="57"/>
      <c r="BM522" s="57"/>
      <c r="BN522" s="57"/>
      <c r="BO522" s="57"/>
      <c r="BP522" s="57"/>
      <c r="BQ522" s="57"/>
      <c r="BR522" s="57"/>
      <c r="BS522" s="57"/>
      <c r="BT522" s="57"/>
      <c r="BU522" s="57"/>
      <c r="BV522" s="57"/>
      <c r="BW522" s="57"/>
      <c r="BX522" s="57"/>
      <c r="BY522" s="57"/>
      <c r="BZ522" s="57"/>
      <c r="CA522" s="57"/>
      <c r="CB522" s="57"/>
      <c r="CC522" s="57"/>
      <c r="CD522" s="57"/>
      <c r="CE522" s="57"/>
      <c r="CF522" s="57"/>
      <c r="CG522" s="57"/>
      <c r="CH522" s="57"/>
      <c r="CI522" s="57"/>
      <c r="CJ522" s="57"/>
      <c r="CK522" s="57"/>
      <c r="CL522" s="57"/>
      <c r="CM522" s="57"/>
      <c r="CN522" s="57"/>
      <c r="CO522" s="57"/>
      <c r="CP522" s="57"/>
      <c r="CQ522" s="57"/>
      <c r="CR522" s="57"/>
      <c r="CS522" s="57"/>
      <c r="CT522" s="57"/>
      <c r="CU522" s="57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</row>
    <row r="523" spans="2:206" ht="12.75">
      <c r="B523" s="60"/>
      <c r="C523" s="60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57"/>
      <c r="AY523" s="57"/>
      <c r="AZ523" s="57"/>
      <c r="BA523" s="57"/>
      <c r="BB523" s="57"/>
      <c r="BC523" s="57"/>
      <c r="BD523" s="57"/>
      <c r="BE523" s="57"/>
      <c r="BF523" s="57"/>
      <c r="BG523" s="57"/>
      <c r="BH523" s="57"/>
      <c r="BI523" s="57"/>
      <c r="BJ523" s="57"/>
      <c r="BK523" s="57"/>
      <c r="BL523" s="57"/>
      <c r="BM523" s="57"/>
      <c r="BN523" s="57"/>
      <c r="BO523" s="57"/>
      <c r="BP523" s="57"/>
      <c r="BQ523" s="57"/>
      <c r="BR523" s="57"/>
      <c r="BS523" s="57"/>
      <c r="BT523" s="57"/>
      <c r="BU523" s="57"/>
      <c r="BV523" s="57"/>
      <c r="BW523" s="57"/>
      <c r="BX523" s="57"/>
      <c r="BY523" s="57"/>
      <c r="BZ523" s="57"/>
      <c r="CA523" s="57"/>
      <c r="CB523" s="57"/>
      <c r="CC523" s="57"/>
      <c r="CD523" s="57"/>
      <c r="CE523" s="57"/>
      <c r="CF523" s="57"/>
      <c r="CG523" s="57"/>
      <c r="CH523" s="57"/>
      <c r="CI523" s="57"/>
      <c r="CJ523" s="57"/>
      <c r="CK523" s="57"/>
      <c r="CL523" s="57"/>
      <c r="CM523" s="57"/>
      <c r="CN523" s="57"/>
      <c r="CO523" s="57"/>
      <c r="CP523" s="57"/>
      <c r="CQ523" s="57"/>
      <c r="CR523" s="57"/>
      <c r="CS523" s="57"/>
      <c r="CT523" s="57"/>
      <c r="CU523" s="57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</row>
    <row r="524" spans="2:206" ht="12.75">
      <c r="B524" s="60"/>
      <c r="C524" s="60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57"/>
      <c r="AY524" s="57"/>
      <c r="AZ524" s="57"/>
      <c r="BA524" s="57"/>
      <c r="BB524" s="57"/>
      <c r="BC524" s="57"/>
      <c r="BD524" s="57"/>
      <c r="BE524" s="57"/>
      <c r="BF524" s="57"/>
      <c r="BG524" s="57"/>
      <c r="BH524" s="57"/>
      <c r="BI524" s="57"/>
      <c r="BJ524" s="57"/>
      <c r="BK524" s="57"/>
      <c r="BL524" s="57"/>
      <c r="BM524" s="57"/>
      <c r="BN524" s="57"/>
      <c r="BO524" s="57"/>
      <c r="BP524" s="57"/>
      <c r="BQ524" s="57"/>
      <c r="BR524" s="57"/>
      <c r="BS524" s="57"/>
      <c r="BT524" s="57"/>
      <c r="BU524" s="57"/>
      <c r="BV524" s="57"/>
      <c r="BW524" s="57"/>
      <c r="BX524" s="57"/>
      <c r="BY524" s="57"/>
      <c r="BZ524" s="57"/>
      <c r="CA524" s="57"/>
      <c r="CB524" s="57"/>
      <c r="CC524" s="57"/>
      <c r="CD524" s="57"/>
      <c r="CE524" s="57"/>
      <c r="CF524" s="57"/>
      <c r="CG524" s="57"/>
      <c r="CH524" s="57"/>
      <c r="CI524" s="57"/>
      <c r="CJ524" s="57"/>
      <c r="CK524" s="57"/>
      <c r="CL524" s="57"/>
      <c r="CM524" s="57"/>
      <c r="CN524" s="57"/>
      <c r="CO524" s="57"/>
      <c r="CP524" s="57"/>
      <c r="CQ524" s="57"/>
      <c r="CR524" s="57"/>
      <c r="CS524" s="57"/>
      <c r="CT524" s="57"/>
      <c r="CU524" s="57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</row>
    <row r="525" spans="2:206" ht="12.75">
      <c r="B525" s="60"/>
      <c r="C525" s="60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  <c r="AY525" s="57"/>
      <c r="AZ525" s="57"/>
      <c r="BA525" s="57"/>
      <c r="BB525" s="57"/>
      <c r="BC525" s="57"/>
      <c r="BD525" s="57"/>
      <c r="BE525" s="57"/>
      <c r="BF525" s="57"/>
      <c r="BG525" s="57"/>
      <c r="BH525" s="57"/>
      <c r="BI525" s="57"/>
      <c r="BJ525" s="57"/>
      <c r="BK525" s="57"/>
      <c r="BL525" s="57"/>
      <c r="BM525" s="57"/>
      <c r="BN525" s="57"/>
      <c r="BO525" s="57"/>
      <c r="BP525" s="57"/>
      <c r="BQ525" s="57"/>
      <c r="BR525" s="57"/>
      <c r="BS525" s="57"/>
      <c r="BT525" s="57"/>
      <c r="BU525" s="57"/>
      <c r="BV525" s="57"/>
      <c r="BW525" s="57"/>
      <c r="BX525" s="57"/>
      <c r="BY525" s="57"/>
      <c r="BZ525" s="57"/>
      <c r="CA525" s="57"/>
      <c r="CB525" s="57"/>
      <c r="CC525" s="57"/>
      <c r="CD525" s="57"/>
      <c r="CE525" s="57"/>
      <c r="CF525" s="57"/>
      <c r="CG525" s="57"/>
      <c r="CH525" s="57"/>
      <c r="CI525" s="57"/>
      <c r="CJ525" s="57"/>
      <c r="CK525" s="57"/>
      <c r="CL525" s="57"/>
      <c r="CM525" s="57"/>
      <c r="CN525" s="57"/>
      <c r="CO525" s="57"/>
      <c r="CP525" s="57"/>
      <c r="CQ525" s="57"/>
      <c r="CR525" s="57"/>
      <c r="CS525" s="57"/>
      <c r="CT525" s="57"/>
      <c r="CU525" s="57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</row>
    <row r="526" spans="2:206" ht="12.75">
      <c r="B526" s="60"/>
      <c r="C526" s="60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57"/>
      <c r="AY526" s="57"/>
      <c r="AZ526" s="57"/>
      <c r="BA526" s="57"/>
      <c r="BB526" s="57"/>
      <c r="BC526" s="57"/>
      <c r="BD526" s="57"/>
      <c r="BE526" s="57"/>
      <c r="BF526" s="57"/>
      <c r="BG526" s="57"/>
      <c r="BH526" s="57"/>
      <c r="BI526" s="57"/>
      <c r="BJ526" s="57"/>
      <c r="BK526" s="57"/>
      <c r="BL526" s="57"/>
      <c r="BM526" s="57"/>
      <c r="BN526" s="57"/>
      <c r="BO526" s="57"/>
      <c r="BP526" s="57"/>
      <c r="BQ526" s="57"/>
      <c r="BR526" s="57"/>
      <c r="BS526" s="57"/>
      <c r="BT526" s="57"/>
      <c r="BU526" s="57"/>
      <c r="BV526" s="57"/>
      <c r="BW526" s="57"/>
      <c r="BX526" s="57"/>
      <c r="BY526" s="57"/>
      <c r="BZ526" s="57"/>
      <c r="CA526" s="57"/>
      <c r="CB526" s="57"/>
      <c r="CC526" s="57"/>
      <c r="CD526" s="57"/>
      <c r="CE526" s="57"/>
      <c r="CF526" s="57"/>
      <c r="CG526" s="57"/>
      <c r="CH526" s="57"/>
      <c r="CI526" s="57"/>
      <c r="CJ526" s="57"/>
      <c r="CK526" s="57"/>
      <c r="CL526" s="57"/>
      <c r="CM526" s="57"/>
      <c r="CN526" s="57"/>
      <c r="CO526" s="57"/>
      <c r="CP526" s="57"/>
      <c r="CQ526" s="57"/>
      <c r="CR526" s="57"/>
      <c r="CS526" s="57"/>
      <c r="CT526" s="57"/>
      <c r="CU526" s="57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</row>
    <row r="527" spans="2:206" ht="12.75">
      <c r="B527" s="60"/>
      <c r="C527" s="60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57"/>
      <c r="AY527" s="57"/>
      <c r="AZ527" s="57"/>
      <c r="BA527" s="57"/>
      <c r="BB527" s="57"/>
      <c r="BC527" s="57"/>
      <c r="BD527" s="57"/>
      <c r="BE527" s="57"/>
      <c r="BF527" s="57"/>
      <c r="BG527" s="57"/>
      <c r="BH527" s="57"/>
      <c r="BI527" s="57"/>
      <c r="BJ527" s="57"/>
      <c r="BK527" s="57"/>
      <c r="BL527" s="57"/>
      <c r="BM527" s="57"/>
      <c r="BN527" s="57"/>
      <c r="BO527" s="57"/>
      <c r="BP527" s="57"/>
      <c r="BQ527" s="57"/>
      <c r="BR527" s="57"/>
      <c r="BS527" s="57"/>
      <c r="BT527" s="57"/>
      <c r="BU527" s="57"/>
      <c r="BV527" s="57"/>
      <c r="BW527" s="57"/>
      <c r="BX527" s="57"/>
      <c r="BY527" s="57"/>
      <c r="BZ527" s="57"/>
      <c r="CA527" s="57"/>
      <c r="CB527" s="57"/>
      <c r="CC527" s="57"/>
      <c r="CD527" s="57"/>
      <c r="CE527" s="57"/>
      <c r="CF527" s="57"/>
      <c r="CG527" s="57"/>
      <c r="CH527" s="57"/>
      <c r="CI527" s="57"/>
      <c r="CJ527" s="57"/>
      <c r="CK527" s="57"/>
      <c r="CL527" s="57"/>
      <c r="CM527" s="57"/>
      <c r="CN527" s="57"/>
      <c r="CO527" s="57"/>
      <c r="CP527" s="57"/>
      <c r="CQ527" s="57"/>
      <c r="CR527" s="57"/>
      <c r="CS527" s="57"/>
      <c r="CT527" s="57"/>
      <c r="CU527" s="57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</row>
    <row r="528" spans="2:206" ht="12.75">
      <c r="B528" s="60"/>
      <c r="C528" s="60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  <c r="AY528" s="57"/>
      <c r="AZ528" s="57"/>
      <c r="BA528" s="57"/>
      <c r="BB528" s="57"/>
      <c r="BC528" s="57"/>
      <c r="BD528" s="57"/>
      <c r="BE528" s="57"/>
      <c r="BF528" s="57"/>
      <c r="BG528" s="57"/>
      <c r="BH528" s="57"/>
      <c r="BI528" s="57"/>
      <c r="BJ528" s="57"/>
      <c r="BK528" s="57"/>
      <c r="BL528" s="57"/>
      <c r="BM528" s="57"/>
      <c r="BN528" s="57"/>
      <c r="BO528" s="57"/>
      <c r="BP528" s="57"/>
      <c r="BQ528" s="57"/>
      <c r="BR528" s="57"/>
      <c r="BS528" s="57"/>
      <c r="BT528" s="57"/>
      <c r="BU528" s="57"/>
      <c r="BV528" s="57"/>
      <c r="BW528" s="57"/>
      <c r="BX528" s="57"/>
      <c r="BY528" s="57"/>
      <c r="BZ528" s="57"/>
      <c r="CA528" s="57"/>
      <c r="CB528" s="57"/>
      <c r="CC528" s="57"/>
      <c r="CD528" s="57"/>
      <c r="CE528" s="57"/>
      <c r="CF528" s="57"/>
      <c r="CG528" s="57"/>
      <c r="CH528" s="57"/>
      <c r="CI528" s="57"/>
      <c r="CJ528" s="57"/>
      <c r="CK528" s="57"/>
      <c r="CL528" s="57"/>
      <c r="CM528" s="57"/>
      <c r="CN528" s="57"/>
      <c r="CO528" s="57"/>
      <c r="CP528" s="57"/>
      <c r="CQ528" s="57"/>
      <c r="CR528" s="57"/>
      <c r="CS528" s="57"/>
      <c r="CT528" s="57"/>
      <c r="CU528" s="57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</row>
    <row r="529" spans="2:206" ht="12.75">
      <c r="B529" s="60"/>
      <c r="C529" s="60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57"/>
      <c r="AY529" s="57"/>
      <c r="AZ529" s="57"/>
      <c r="BA529" s="57"/>
      <c r="BB529" s="57"/>
      <c r="BC529" s="57"/>
      <c r="BD529" s="57"/>
      <c r="BE529" s="57"/>
      <c r="BF529" s="57"/>
      <c r="BG529" s="57"/>
      <c r="BH529" s="57"/>
      <c r="BI529" s="57"/>
      <c r="BJ529" s="57"/>
      <c r="BK529" s="57"/>
      <c r="BL529" s="57"/>
      <c r="BM529" s="57"/>
      <c r="BN529" s="57"/>
      <c r="BO529" s="57"/>
      <c r="BP529" s="57"/>
      <c r="BQ529" s="57"/>
      <c r="BR529" s="57"/>
      <c r="BS529" s="57"/>
      <c r="BT529" s="57"/>
      <c r="BU529" s="57"/>
      <c r="BV529" s="57"/>
      <c r="BW529" s="57"/>
      <c r="BX529" s="57"/>
      <c r="BY529" s="57"/>
      <c r="BZ529" s="57"/>
      <c r="CA529" s="57"/>
      <c r="CB529" s="57"/>
      <c r="CC529" s="57"/>
      <c r="CD529" s="57"/>
      <c r="CE529" s="57"/>
      <c r="CF529" s="57"/>
      <c r="CG529" s="57"/>
      <c r="CH529" s="57"/>
      <c r="CI529" s="57"/>
      <c r="CJ529" s="57"/>
      <c r="CK529" s="57"/>
      <c r="CL529" s="57"/>
      <c r="CM529" s="57"/>
      <c r="CN529" s="57"/>
      <c r="CO529" s="57"/>
      <c r="CP529" s="57"/>
      <c r="CQ529" s="57"/>
      <c r="CR529" s="57"/>
      <c r="CS529" s="57"/>
      <c r="CT529" s="57"/>
      <c r="CU529" s="57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</row>
    <row r="530" spans="2:206" ht="12.75">
      <c r="B530" s="60"/>
      <c r="C530" s="60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57"/>
      <c r="AY530" s="57"/>
      <c r="AZ530" s="57"/>
      <c r="BA530" s="57"/>
      <c r="BB530" s="57"/>
      <c r="BC530" s="57"/>
      <c r="BD530" s="57"/>
      <c r="BE530" s="57"/>
      <c r="BF530" s="57"/>
      <c r="BG530" s="57"/>
      <c r="BH530" s="57"/>
      <c r="BI530" s="57"/>
      <c r="BJ530" s="57"/>
      <c r="BK530" s="57"/>
      <c r="BL530" s="57"/>
      <c r="BM530" s="57"/>
      <c r="BN530" s="57"/>
      <c r="BO530" s="57"/>
      <c r="BP530" s="57"/>
      <c r="BQ530" s="57"/>
      <c r="BR530" s="57"/>
      <c r="BS530" s="57"/>
      <c r="BT530" s="57"/>
      <c r="BU530" s="57"/>
      <c r="BV530" s="57"/>
      <c r="BW530" s="57"/>
      <c r="BX530" s="57"/>
      <c r="BY530" s="57"/>
      <c r="BZ530" s="57"/>
      <c r="CA530" s="57"/>
      <c r="CB530" s="57"/>
      <c r="CC530" s="57"/>
      <c r="CD530" s="57"/>
      <c r="CE530" s="57"/>
      <c r="CF530" s="57"/>
      <c r="CG530" s="57"/>
      <c r="CH530" s="57"/>
      <c r="CI530" s="57"/>
      <c r="CJ530" s="57"/>
      <c r="CK530" s="57"/>
      <c r="CL530" s="57"/>
      <c r="CM530" s="57"/>
      <c r="CN530" s="57"/>
      <c r="CO530" s="57"/>
      <c r="CP530" s="57"/>
      <c r="CQ530" s="57"/>
      <c r="CR530" s="57"/>
      <c r="CS530" s="57"/>
      <c r="CT530" s="57"/>
      <c r="CU530" s="57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</row>
    <row r="531" spans="2:206" ht="12.75">
      <c r="B531" s="60"/>
      <c r="C531" s="60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  <c r="AY531" s="57"/>
      <c r="AZ531" s="57"/>
      <c r="BA531" s="57"/>
      <c r="BB531" s="57"/>
      <c r="BC531" s="57"/>
      <c r="BD531" s="57"/>
      <c r="BE531" s="57"/>
      <c r="BF531" s="57"/>
      <c r="BG531" s="57"/>
      <c r="BH531" s="57"/>
      <c r="BI531" s="57"/>
      <c r="BJ531" s="57"/>
      <c r="BK531" s="57"/>
      <c r="BL531" s="57"/>
      <c r="BM531" s="57"/>
      <c r="BN531" s="57"/>
      <c r="BO531" s="57"/>
      <c r="BP531" s="57"/>
      <c r="BQ531" s="57"/>
      <c r="BR531" s="57"/>
      <c r="BS531" s="57"/>
      <c r="BT531" s="57"/>
      <c r="BU531" s="57"/>
      <c r="BV531" s="57"/>
      <c r="BW531" s="57"/>
      <c r="BX531" s="57"/>
      <c r="BY531" s="57"/>
      <c r="BZ531" s="57"/>
      <c r="CA531" s="57"/>
      <c r="CB531" s="57"/>
      <c r="CC531" s="57"/>
      <c r="CD531" s="57"/>
      <c r="CE531" s="57"/>
      <c r="CF531" s="57"/>
      <c r="CG531" s="57"/>
      <c r="CH531" s="57"/>
      <c r="CI531" s="57"/>
      <c r="CJ531" s="57"/>
      <c r="CK531" s="57"/>
      <c r="CL531" s="57"/>
      <c r="CM531" s="57"/>
      <c r="CN531" s="57"/>
      <c r="CO531" s="57"/>
      <c r="CP531" s="57"/>
      <c r="CQ531" s="57"/>
      <c r="CR531" s="57"/>
      <c r="CS531" s="57"/>
      <c r="CT531" s="57"/>
      <c r="CU531" s="57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</row>
    <row r="532" spans="2:206" ht="12.75">
      <c r="B532" s="60"/>
      <c r="C532" s="60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57"/>
      <c r="AY532" s="57"/>
      <c r="AZ532" s="57"/>
      <c r="BA532" s="57"/>
      <c r="BB532" s="57"/>
      <c r="BC532" s="57"/>
      <c r="BD532" s="57"/>
      <c r="BE532" s="57"/>
      <c r="BF532" s="57"/>
      <c r="BG532" s="57"/>
      <c r="BH532" s="57"/>
      <c r="BI532" s="57"/>
      <c r="BJ532" s="57"/>
      <c r="BK532" s="57"/>
      <c r="BL532" s="57"/>
      <c r="BM532" s="57"/>
      <c r="BN532" s="57"/>
      <c r="BO532" s="57"/>
      <c r="BP532" s="57"/>
      <c r="BQ532" s="57"/>
      <c r="BR532" s="57"/>
      <c r="BS532" s="57"/>
      <c r="BT532" s="57"/>
      <c r="BU532" s="57"/>
      <c r="BV532" s="57"/>
      <c r="BW532" s="57"/>
      <c r="BX532" s="57"/>
      <c r="BY532" s="57"/>
      <c r="BZ532" s="57"/>
      <c r="CA532" s="57"/>
      <c r="CB532" s="57"/>
      <c r="CC532" s="57"/>
      <c r="CD532" s="57"/>
      <c r="CE532" s="57"/>
      <c r="CF532" s="57"/>
      <c r="CG532" s="57"/>
      <c r="CH532" s="57"/>
      <c r="CI532" s="57"/>
      <c r="CJ532" s="57"/>
      <c r="CK532" s="57"/>
      <c r="CL532" s="57"/>
      <c r="CM532" s="57"/>
      <c r="CN532" s="57"/>
      <c r="CO532" s="57"/>
      <c r="CP532" s="57"/>
      <c r="CQ532" s="57"/>
      <c r="CR532" s="57"/>
      <c r="CS532" s="57"/>
      <c r="CT532" s="57"/>
      <c r="CU532" s="57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</row>
    <row r="533" spans="2:206" ht="12.75">
      <c r="B533" s="60"/>
      <c r="C533" s="60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57"/>
      <c r="AY533" s="57"/>
      <c r="AZ533" s="57"/>
      <c r="BA533" s="57"/>
      <c r="BB533" s="57"/>
      <c r="BC533" s="57"/>
      <c r="BD533" s="57"/>
      <c r="BE533" s="57"/>
      <c r="BF533" s="57"/>
      <c r="BG533" s="57"/>
      <c r="BH533" s="57"/>
      <c r="BI533" s="57"/>
      <c r="BJ533" s="57"/>
      <c r="BK533" s="57"/>
      <c r="BL533" s="57"/>
      <c r="BM533" s="57"/>
      <c r="BN533" s="57"/>
      <c r="BO533" s="57"/>
      <c r="BP533" s="57"/>
      <c r="BQ533" s="57"/>
      <c r="BR533" s="57"/>
      <c r="BS533" s="57"/>
      <c r="BT533" s="57"/>
      <c r="BU533" s="57"/>
      <c r="BV533" s="57"/>
      <c r="BW533" s="57"/>
      <c r="BX533" s="57"/>
      <c r="BY533" s="57"/>
      <c r="BZ533" s="57"/>
      <c r="CA533" s="57"/>
      <c r="CB533" s="57"/>
      <c r="CC533" s="57"/>
      <c r="CD533" s="57"/>
      <c r="CE533" s="57"/>
      <c r="CF533" s="57"/>
      <c r="CG533" s="57"/>
      <c r="CH533" s="57"/>
      <c r="CI533" s="57"/>
      <c r="CJ533" s="57"/>
      <c r="CK533" s="57"/>
      <c r="CL533" s="57"/>
      <c r="CM533" s="57"/>
      <c r="CN533" s="57"/>
      <c r="CO533" s="57"/>
      <c r="CP533" s="57"/>
      <c r="CQ533" s="57"/>
      <c r="CR533" s="57"/>
      <c r="CS533" s="57"/>
      <c r="CT533" s="57"/>
      <c r="CU533" s="57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</row>
    <row r="534" spans="2:206" ht="12.75">
      <c r="B534" s="60"/>
      <c r="C534" s="60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  <c r="AY534" s="57"/>
      <c r="AZ534" s="57"/>
      <c r="BA534" s="57"/>
      <c r="BB534" s="57"/>
      <c r="BC534" s="57"/>
      <c r="BD534" s="57"/>
      <c r="BE534" s="57"/>
      <c r="BF534" s="57"/>
      <c r="BG534" s="57"/>
      <c r="BH534" s="57"/>
      <c r="BI534" s="57"/>
      <c r="BJ534" s="57"/>
      <c r="BK534" s="57"/>
      <c r="BL534" s="57"/>
      <c r="BM534" s="57"/>
      <c r="BN534" s="57"/>
      <c r="BO534" s="57"/>
      <c r="BP534" s="57"/>
      <c r="BQ534" s="57"/>
      <c r="BR534" s="57"/>
      <c r="BS534" s="57"/>
      <c r="BT534" s="57"/>
      <c r="BU534" s="57"/>
      <c r="BV534" s="57"/>
      <c r="BW534" s="57"/>
      <c r="BX534" s="57"/>
      <c r="BY534" s="57"/>
      <c r="BZ534" s="57"/>
      <c r="CA534" s="57"/>
      <c r="CB534" s="57"/>
      <c r="CC534" s="57"/>
      <c r="CD534" s="57"/>
      <c r="CE534" s="57"/>
      <c r="CF534" s="57"/>
      <c r="CG534" s="57"/>
      <c r="CH534" s="57"/>
      <c r="CI534" s="57"/>
      <c r="CJ534" s="57"/>
      <c r="CK534" s="57"/>
      <c r="CL534" s="57"/>
      <c r="CM534" s="57"/>
      <c r="CN534" s="57"/>
      <c r="CO534" s="57"/>
      <c r="CP534" s="57"/>
      <c r="CQ534" s="57"/>
      <c r="CR534" s="57"/>
      <c r="CS534" s="57"/>
      <c r="CT534" s="57"/>
      <c r="CU534" s="57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</row>
    <row r="535" spans="2:206" ht="12.75">
      <c r="B535" s="60"/>
      <c r="C535" s="60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57"/>
      <c r="AY535" s="57"/>
      <c r="AZ535" s="57"/>
      <c r="BA535" s="57"/>
      <c r="BB535" s="57"/>
      <c r="BC535" s="57"/>
      <c r="BD535" s="57"/>
      <c r="BE535" s="57"/>
      <c r="BF535" s="57"/>
      <c r="BG535" s="57"/>
      <c r="BH535" s="57"/>
      <c r="BI535" s="57"/>
      <c r="BJ535" s="57"/>
      <c r="BK535" s="57"/>
      <c r="BL535" s="57"/>
      <c r="BM535" s="57"/>
      <c r="BN535" s="57"/>
      <c r="BO535" s="57"/>
      <c r="BP535" s="57"/>
      <c r="BQ535" s="57"/>
      <c r="BR535" s="57"/>
      <c r="BS535" s="57"/>
      <c r="BT535" s="57"/>
      <c r="BU535" s="57"/>
      <c r="BV535" s="57"/>
      <c r="BW535" s="57"/>
      <c r="BX535" s="57"/>
      <c r="BY535" s="57"/>
      <c r="BZ535" s="57"/>
      <c r="CA535" s="57"/>
      <c r="CB535" s="57"/>
      <c r="CC535" s="57"/>
      <c r="CD535" s="57"/>
      <c r="CE535" s="57"/>
      <c r="CF535" s="57"/>
      <c r="CG535" s="57"/>
      <c r="CH535" s="57"/>
      <c r="CI535" s="57"/>
      <c r="CJ535" s="57"/>
      <c r="CK535" s="57"/>
      <c r="CL535" s="57"/>
      <c r="CM535" s="57"/>
      <c r="CN535" s="57"/>
      <c r="CO535" s="57"/>
      <c r="CP535" s="57"/>
      <c r="CQ535" s="57"/>
      <c r="CR535" s="57"/>
      <c r="CS535" s="57"/>
      <c r="CT535" s="57"/>
      <c r="CU535" s="57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</row>
    <row r="536" spans="2:206" ht="12.75">
      <c r="B536" s="60"/>
      <c r="C536" s="60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57"/>
      <c r="AY536" s="57"/>
      <c r="AZ536" s="57"/>
      <c r="BA536" s="57"/>
      <c r="BB536" s="57"/>
      <c r="BC536" s="57"/>
      <c r="BD536" s="57"/>
      <c r="BE536" s="57"/>
      <c r="BF536" s="57"/>
      <c r="BG536" s="57"/>
      <c r="BH536" s="57"/>
      <c r="BI536" s="57"/>
      <c r="BJ536" s="57"/>
      <c r="BK536" s="57"/>
      <c r="BL536" s="57"/>
      <c r="BM536" s="57"/>
      <c r="BN536" s="57"/>
      <c r="BO536" s="57"/>
      <c r="BP536" s="57"/>
      <c r="BQ536" s="57"/>
      <c r="BR536" s="57"/>
      <c r="BS536" s="57"/>
      <c r="BT536" s="57"/>
      <c r="BU536" s="57"/>
      <c r="BV536" s="57"/>
      <c r="BW536" s="57"/>
      <c r="BX536" s="57"/>
      <c r="BY536" s="57"/>
      <c r="BZ536" s="57"/>
      <c r="CA536" s="57"/>
      <c r="CB536" s="57"/>
      <c r="CC536" s="57"/>
      <c r="CD536" s="57"/>
      <c r="CE536" s="57"/>
      <c r="CF536" s="57"/>
      <c r="CG536" s="57"/>
      <c r="CH536" s="57"/>
      <c r="CI536" s="57"/>
      <c r="CJ536" s="57"/>
      <c r="CK536" s="57"/>
      <c r="CL536" s="57"/>
      <c r="CM536" s="57"/>
      <c r="CN536" s="57"/>
      <c r="CO536" s="57"/>
      <c r="CP536" s="57"/>
      <c r="CQ536" s="57"/>
      <c r="CR536" s="57"/>
      <c r="CS536" s="57"/>
      <c r="CT536" s="57"/>
      <c r="CU536" s="57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</row>
    <row r="537" spans="2:206" ht="12.75">
      <c r="B537" s="60"/>
      <c r="C537" s="60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  <c r="AY537" s="57"/>
      <c r="AZ537" s="57"/>
      <c r="BA537" s="57"/>
      <c r="BB537" s="57"/>
      <c r="BC537" s="57"/>
      <c r="BD537" s="57"/>
      <c r="BE537" s="57"/>
      <c r="BF537" s="57"/>
      <c r="BG537" s="57"/>
      <c r="BH537" s="57"/>
      <c r="BI537" s="57"/>
      <c r="BJ537" s="57"/>
      <c r="BK537" s="57"/>
      <c r="BL537" s="57"/>
      <c r="BM537" s="57"/>
      <c r="BN537" s="57"/>
      <c r="BO537" s="57"/>
      <c r="BP537" s="57"/>
      <c r="BQ537" s="57"/>
      <c r="BR537" s="57"/>
      <c r="BS537" s="57"/>
      <c r="BT537" s="57"/>
      <c r="BU537" s="57"/>
      <c r="BV537" s="57"/>
      <c r="BW537" s="57"/>
      <c r="BX537" s="57"/>
      <c r="BY537" s="57"/>
      <c r="BZ537" s="57"/>
      <c r="CA537" s="57"/>
      <c r="CB537" s="57"/>
      <c r="CC537" s="57"/>
      <c r="CD537" s="57"/>
      <c r="CE537" s="57"/>
      <c r="CF537" s="57"/>
      <c r="CG537" s="57"/>
      <c r="CH537" s="57"/>
      <c r="CI537" s="57"/>
      <c r="CJ537" s="57"/>
      <c r="CK537" s="57"/>
      <c r="CL537" s="57"/>
      <c r="CM537" s="57"/>
      <c r="CN537" s="57"/>
      <c r="CO537" s="57"/>
      <c r="CP537" s="57"/>
      <c r="CQ537" s="57"/>
      <c r="CR537" s="57"/>
      <c r="CS537" s="57"/>
      <c r="CT537" s="57"/>
      <c r="CU537" s="57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</row>
    <row r="538" spans="2:206" ht="12.75">
      <c r="B538" s="60"/>
      <c r="C538" s="60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57"/>
      <c r="AY538" s="57"/>
      <c r="AZ538" s="57"/>
      <c r="BA538" s="57"/>
      <c r="BB538" s="57"/>
      <c r="BC538" s="57"/>
      <c r="BD538" s="57"/>
      <c r="BE538" s="57"/>
      <c r="BF538" s="57"/>
      <c r="BG538" s="57"/>
      <c r="BH538" s="57"/>
      <c r="BI538" s="57"/>
      <c r="BJ538" s="57"/>
      <c r="BK538" s="57"/>
      <c r="BL538" s="57"/>
      <c r="BM538" s="57"/>
      <c r="BN538" s="57"/>
      <c r="BO538" s="57"/>
      <c r="BP538" s="57"/>
      <c r="BQ538" s="57"/>
      <c r="BR538" s="57"/>
      <c r="BS538" s="57"/>
      <c r="BT538" s="57"/>
      <c r="BU538" s="57"/>
      <c r="BV538" s="57"/>
      <c r="BW538" s="57"/>
      <c r="BX538" s="57"/>
      <c r="BY538" s="57"/>
      <c r="BZ538" s="57"/>
      <c r="CA538" s="57"/>
      <c r="CB538" s="57"/>
      <c r="CC538" s="57"/>
      <c r="CD538" s="57"/>
      <c r="CE538" s="57"/>
      <c r="CF538" s="57"/>
      <c r="CG538" s="57"/>
      <c r="CH538" s="57"/>
      <c r="CI538" s="57"/>
      <c r="CJ538" s="57"/>
      <c r="CK538" s="57"/>
      <c r="CL538" s="57"/>
      <c r="CM538" s="57"/>
      <c r="CN538" s="57"/>
      <c r="CO538" s="57"/>
      <c r="CP538" s="57"/>
      <c r="CQ538" s="57"/>
      <c r="CR538" s="57"/>
      <c r="CS538" s="57"/>
      <c r="CT538" s="57"/>
      <c r="CU538" s="57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</row>
    <row r="539" spans="2:206" ht="12.75">
      <c r="B539" s="60"/>
      <c r="C539" s="60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57"/>
      <c r="AY539" s="57"/>
      <c r="AZ539" s="57"/>
      <c r="BA539" s="57"/>
      <c r="BB539" s="57"/>
      <c r="BC539" s="57"/>
      <c r="BD539" s="57"/>
      <c r="BE539" s="57"/>
      <c r="BF539" s="57"/>
      <c r="BG539" s="57"/>
      <c r="BH539" s="57"/>
      <c r="BI539" s="57"/>
      <c r="BJ539" s="57"/>
      <c r="BK539" s="57"/>
      <c r="BL539" s="57"/>
      <c r="BM539" s="57"/>
      <c r="BN539" s="57"/>
      <c r="BO539" s="57"/>
      <c r="BP539" s="57"/>
      <c r="BQ539" s="57"/>
      <c r="BR539" s="57"/>
      <c r="BS539" s="57"/>
      <c r="BT539" s="57"/>
      <c r="BU539" s="57"/>
      <c r="BV539" s="57"/>
      <c r="BW539" s="57"/>
      <c r="BX539" s="57"/>
      <c r="BY539" s="57"/>
      <c r="BZ539" s="57"/>
      <c r="CA539" s="57"/>
      <c r="CB539" s="57"/>
      <c r="CC539" s="57"/>
      <c r="CD539" s="57"/>
      <c r="CE539" s="57"/>
      <c r="CF539" s="57"/>
      <c r="CG539" s="57"/>
      <c r="CH539" s="57"/>
      <c r="CI539" s="57"/>
      <c r="CJ539" s="57"/>
      <c r="CK539" s="57"/>
      <c r="CL539" s="57"/>
      <c r="CM539" s="57"/>
      <c r="CN539" s="57"/>
      <c r="CO539" s="57"/>
      <c r="CP539" s="57"/>
      <c r="CQ539" s="57"/>
      <c r="CR539" s="57"/>
      <c r="CS539" s="57"/>
      <c r="CT539" s="57"/>
      <c r="CU539" s="57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</row>
    <row r="540" spans="2:206" ht="12.75">
      <c r="B540" s="60"/>
      <c r="C540" s="60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  <c r="AY540" s="57"/>
      <c r="AZ540" s="57"/>
      <c r="BA540" s="57"/>
      <c r="BB540" s="57"/>
      <c r="BC540" s="57"/>
      <c r="BD540" s="57"/>
      <c r="BE540" s="57"/>
      <c r="BF540" s="57"/>
      <c r="BG540" s="57"/>
      <c r="BH540" s="57"/>
      <c r="BI540" s="57"/>
      <c r="BJ540" s="57"/>
      <c r="BK540" s="57"/>
      <c r="BL540" s="57"/>
      <c r="BM540" s="57"/>
      <c r="BN540" s="57"/>
      <c r="BO540" s="57"/>
      <c r="BP540" s="57"/>
      <c r="BQ540" s="57"/>
      <c r="BR540" s="57"/>
      <c r="BS540" s="57"/>
      <c r="BT540" s="57"/>
      <c r="BU540" s="57"/>
      <c r="BV540" s="57"/>
      <c r="BW540" s="57"/>
      <c r="BX540" s="57"/>
      <c r="BY540" s="57"/>
      <c r="BZ540" s="57"/>
      <c r="CA540" s="57"/>
      <c r="CB540" s="57"/>
      <c r="CC540" s="57"/>
      <c r="CD540" s="57"/>
      <c r="CE540" s="57"/>
      <c r="CF540" s="57"/>
      <c r="CG540" s="57"/>
      <c r="CH540" s="57"/>
      <c r="CI540" s="57"/>
      <c r="CJ540" s="57"/>
      <c r="CK540" s="57"/>
      <c r="CL540" s="57"/>
      <c r="CM540" s="57"/>
      <c r="CN540" s="57"/>
      <c r="CO540" s="57"/>
      <c r="CP540" s="57"/>
      <c r="CQ540" s="57"/>
      <c r="CR540" s="57"/>
      <c r="CS540" s="57"/>
      <c r="CT540" s="57"/>
      <c r="CU540" s="57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</row>
    <row r="541" spans="2:206" ht="12.75">
      <c r="B541" s="60"/>
      <c r="C541" s="60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7"/>
      <c r="BA541" s="57"/>
      <c r="BB541" s="57"/>
      <c r="BC541" s="57"/>
      <c r="BD541" s="57"/>
      <c r="BE541" s="57"/>
      <c r="BF541" s="57"/>
      <c r="BG541" s="57"/>
      <c r="BH541" s="57"/>
      <c r="BI541" s="57"/>
      <c r="BJ541" s="57"/>
      <c r="BK541" s="57"/>
      <c r="BL541" s="57"/>
      <c r="BM541" s="57"/>
      <c r="BN541" s="57"/>
      <c r="BO541" s="57"/>
      <c r="BP541" s="57"/>
      <c r="BQ541" s="57"/>
      <c r="BR541" s="57"/>
      <c r="BS541" s="57"/>
      <c r="BT541" s="57"/>
      <c r="BU541" s="57"/>
      <c r="BV541" s="57"/>
      <c r="BW541" s="57"/>
      <c r="BX541" s="57"/>
      <c r="BY541" s="57"/>
      <c r="BZ541" s="57"/>
      <c r="CA541" s="57"/>
      <c r="CB541" s="57"/>
      <c r="CC541" s="57"/>
      <c r="CD541" s="57"/>
      <c r="CE541" s="57"/>
      <c r="CF541" s="57"/>
      <c r="CG541" s="57"/>
      <c r="CH541" s="57"/>
      <c r="CI541" s="57"/>
      <c r="CJ541" s="57"/>
      <c r="CK541" s="57"/>
      <c r="CL541" s="57"/>
      <c r="CM541" s="57"/>
      <c r="CN541" s="57"/>
      <c r="CO541" s="57"/>
      <c r="CP541" s="57"/>
      <c r="CQ541" s="57"/>
      <c r="CR541" s="57"/>
      <c r="CS541" s="57"/>
      <c r="CT541" s="57"/>
      <c r="CU541" s="57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</row>
    <row r="542" spans="2:206" ht="12.75">
      <c r="B542" s="60"/>
      <c r="C542" s="60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7"/>
      <c r="BA542" s="57"/>
      <c r="BB542" s="57"/>
      <c r="BC542" s="57"/>
      <c r="BD542" s="57"/>
      <c r="BE542" s="57"/>
      <c r="BF542" s="57"/>
      <c r="BG542" s="57"/>
      <c r="BH542" s="57"/>
      <c r="BI542" s="57"/>
      <c r="BJ542" s="57"/>
      <c r="BK542" s="57"/>
      <c r="BL542" s="57"/>
      <c r="BM542" s="57"/>
      <c r="BN542" s="57"/>
      <c r="BO542" s="57"/>
      <c r="BP542" s="57"/>
      <c r="BQ542" s="57"/>
      <c r="BR542" s="57"/>
      <c r="BS542" s="57"/>
      <c r="BT542" s="57"/>
      <c r="BU542" s="57"/>
      <c r="BV542" s="57"/>
      <c r="BW542" s="57"/>
      <c r="BX542" s="57"/>
      <c r="BY542" s="57"/>
      <c r="BZ542" s="57"/>
      <c r="CA542" s="57"/>
      <c r="CB542" s="57"/>
      <c r="CC542" s="57"/>
      <c r="CD542" s="57"/>
      <c r="CE542" s="57"/>
      <c r="CF542" s="57"/>
      <c r="CG542" s="57"/>
      <c r="CH542" s="57"/>
      <c r="CI542" s="57"/>
      <c r="CJ542" s="57"/>
      <c r="CK542" s="57"/>
      <c r="CL542" s="57"/>
      <c r="CM542" s="57"/>
      <c r="CN542" s="57"/>
      <c r="CO542" s="57"/>
      <c r="CP542" s="57"/>
      <c r="CQ542" s="57"/>
      <c r="CR542" s="57"/>
      <c r="CS542" s="57"/>
      <c r="CT542" s="57"/>
      <c r="CU542" s="57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</row>
    <row r="543" spans="2:206" ht="12.75">
      <c r="B543" s="60"/>
      <c r="C543" s="60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7"/>
      <c r="BA543" s="57"/>
      <c r="BB543" s="57"/>
      <c r="BC543" s="57"/>
      <c r="BD543" s="57"/>
      <c r="BE543" s="57"/>
      <c r="BF543" s="57"/>
      <c r="BG543" s="57"/>
      <c r="BH543" s="57"/>
      <c r="BI543" s="57"/>
      <c r="BJ543" s="57"/>
      <c r="BK543" s="57"/>
      <c r="BL543" s="57"/>
      <c r="BM543" s="57"/>
      <c r="BN543" s="57"/>
      <c r="BO543" s="57"/>
      <c r="BP543" s="57"/>
      <c r="BQ543" s="57"/>
      <c r="BR543" s="57"/>
      <c r="BS543" s="57"/>
      <c r="BT543" s="57"/>
      <c r="BU543" s="57"/>
      <c r="BV543" s="57"/>
      <c r="BW543" s="57"/>
      <c r="BX543" s="57"/>
      <c r="BY543" s="57"/>
      <c r="BZ543" s="57"/>
      <c r="CA543" s="57"/>
      <c r="CB543" s="57"/>
      <c r="CC543" s="57"/>
      <c r="CD543" s="57"/>
      <c r="CE543" s="57"/>
      <c r="CF543" s="57"/>
      <c r="CG543" s="57"/>
      <c r="CH543" s="57"/>
      <c r="CI543" s="57"/>
      <c r="CJ543" s="57"/>
      <c r="CK543" s="57"/>
      <c r="CL543" s="57"/>
      <c r="CM543" s="57"/>
      <c r="CN543" s="57"/>
      <c r="CO543" s="57"/>
      <c r="CP543" s="57"/>
      <c r="CQ543" s="57"/>
      <c r="CR543" s="57"/>
      <c r="CS543" s="57"/>
      <c r="CT543" s="57"/>
      <c r="CU543" s="57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</row>
    <row r="544" spans="2:206" ht="12.75">
      <c r="B544" s="60"/>
      <c r="C544" s="60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7"/>
      <c r="BA544" s="57"/>
      <c r="BB544" s="57"/>
      <c r="BC544" s="57"/>
      <c r="BD544" s="57"/>
      <c r="BE544" s="57"/>
      <c r="BF544" s="57"/>
      <c r="BG544" s="57"/>
      <c r="BH544" s="57"/>
      <c r="BI544" s="57"/>
      <c r="BJ544" s="57"/>
      <c r="BK544" s="57"/>
      <c r="BL544" s="57"/>
      <c r="BM544" s="57"/>
      <c r="BN544" s="57"/>
      <c r="BO544" s="57"/>
      <c r="BP544" s="57"/>
      <c r="BQ544" s="57"/>
      <c r="BR544" s="57"/>
      <c r="BS544" s="57"/>
      <c r="BT544" s="57"/>
      <c r="BU544" s="57"/>
      <c r="BV544" s="57"/>
      <c r="BW544" s="57"/>
      <c r="BX544" s="57"/>
      <c r="BY544" s="57"/>
      <c r="BZ544" s="57"/>
      <c r="CA544" s="57"/>
      <c r="CB544" s="57"/>
      <c r="CC544" s="57"/>
      <c r="CD544" s="57"/>
      <c r="CE544" s="57"/>
      <c r="CF544" s="57"/>
      <c r="CG544" s="57"/>
      <c r="CH544" s="57"/>
      <c r="CI544" s="57"/>
      <c r="CJ544" s="57"/>
      <c r="CK544" s="57"/>
      <c r="CL544" s="57"/>
      <c r="CM544" s="57"/>
      <c r="CN544" s="57"/>
      <c r="CO544" s="57"/>
      <c r="CP544" s="57"/>
      <c r="CQ544" s="57"/>
      <c r="CR544" s="57"/>
      <c r="CS544" s="57"/>
      <c r="CT544" s="57"/>
      <c r="CU544" s="57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</row>
    <row r="545" spans="2:206" ht="12.75">
      <c r="B545" s="60"/>
      <c r="C545" s="60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7"/>
      <c r="BA545" s="57"/>
      <c r="BB545" s="57"/>
      <c r="BC545" s="57"/>
      <c r="BD545" s="57"/>
      <c r="BE545" s="57"/>
      <c r="BF545" s="57"/>
      <c r="BG545" s="57"/>
      <c r="BH545" s="57"/>
      <c r="BI545" s="57"/>
      <c r="BJ545" s="57"/>
      <c r="BK545" s="57"/>
      <c r="BL545" s="57"/>
      <c r="BM545" s="57"/>
      <c r="BN545" s="57"/>
      <c r="BO545" s="57"/>
      <c r="BP545" s="57"/>
      <c r="BQ545" s="57"/>
      <c r="BR545" s="57"/>
      <c r="BS545" s="57"/>
      <c r="BT545" s="57"/>
      <c r="BU545" s="57"/>
      <c r="BV545" s="57"/>
      <c r="BW545" s="57"/>
      <c r="BX545" s="57"/>
      <c r="BY545" s="57"/>
      <c r="BZ545" s="57"/>
      <c r="CA545" s="57"/>
      <c r="CB545" s="57"/>
      <c r="CC545" s="57"/>
      <c r="CD545" s="57"/>
      <c r="CE545" s="57"/>
      <c r="CF545" s="57"/>
      <c r="CG545" s="57"/>
      <c r="CH545" s="57"/>
      <c r="CI545" s="57"/>
      <c r="CJ545" s="57"/>
      <c r="CK545" s="57"/>
      <c r="CL545" s="57"/>
      <c r="CM545" s="57"/>
      <c r="CN545" s="57"/>
      <c r="CO545" s="57"/>
      <c r="CP545" s="57"/>
      <c r="CQ545" s="57"/>
      <c r="CR545" s="57"/>
      <c r="CS545" s="57"/>
      <c r="CT545" s="57"/>
      <c r="CU545" s="57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</row>
    <row r="546" spans="2:206" ht="12.75">
      <c r="B546" s="60"/>
      <c r="C546" s="60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7"/>
      <c r="BA546" s="57"/>
      <c r="BB546" s="57"/>
      <c r="BC546" s="57"/>
      <c r="BD546" s="57"/>
      <c r="BE546" s="57"/>
      <c r="BF546" s="57"/>
      <c r="BG546" s="57"/>
      <c r="BH546" s="57"/>
      <c r="BI546" s="57"/>
      <c r="BJ546" s="57"/>
      <c r="BK546" s="57"/>
      <c r="BL546" s="57"/>
      <c r="BM546" s="57"/>
      <c r="BN546" s="57"/>
      <c r="BO546" s="57"/>
      <c r="BP546" s="57"/>
      <c r="BQ546" s="57"/>
      <c r="BR546" s="57"/>
      <c r="BS546" s="57"/>
      <c r="BT546" s="57"/>
      <c r="BU546" s="57"/>
      <c r="BV546" s="57"/>
      <c r="BW546" s="57"/>
      <c r="BX546" s="57"/>
      <c r="BY546" s="57"/>
      <c r="BZ546" s="57"/>
      <c r="CA546" s="57"/>
      <c r="CB546" s="57"/>
      <c r="CC546" s="57"/>
      <c r="CD546" s="57"/>
      <c r="CE546" s="57"/>
      <c r="CF546" s="57"/>
      <c r="CG546" s="57"/>
      <c r="CH546" s="57"/>
      <c r="CI546" s="57"/>
      <c r="CJ546" s="57"/>
      <c r="CK546" s="57"/>
      <c r="CL546" s="57"/>
      <c r="CM546" s="57"/>
      <c r="CN546" s="57"/>
      <c r="CO546" s="57"/>
      <c r="CP546" s="57"/>
      <c r="CQ546" s="57"/>
      <c r="CR546" s="57"/>
      <c r="CS546" s="57"/>
      <c r="CT546" s="57"/>
      <c r="CU546" s="57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</row>
    <row r="547" spans="2:206" ht="12.75">
      <c r="B547" s="60"/>
      <c r="C547" s="60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57"/>
      <c r="AY547" s="57"/>
      <c r="AZ547" s="57"/>
      <c r="BA547" s="57"/>
      <c r="BB547" s="57"/>
      <c r="BC547" s="57"/>
      <c r="BD547" s="57"/>
      <c r="BE547" s="57"/>
      <c r="BF547" s="57"/>
      <c r="BG547" s="57"/>
      <c r="BH547" s="57"/>
      <c r="BI547" s="57"/>
      <c r="BJ547" s="57"/>
      <c r="BK547" s="57"/>
      <c r="BL547" s="57"/>
      <c r="BM547" s="57"/>
      <c r="BN547" s="57"/>
      <c r="BO547" s="57"/>
      <c r="BP547" s="57"/>
      <c r="BQ547" s="57"/>
      <c r="BR547" s="57"/>
      <c r="BS547" s="57"/>
      <c r="BT547" s="57"/>
      <c r="BU547" s="57"/>
      <c r="BV547" s="57"/>
      <c r="BW547" s="57"/>
      <c r="BX547" s="57"/>
      <c r="BY547" s="57"/>
      <c r="BZ547" s="57"/>
      <c r="CA547" s="57"/>
      <c r="CB547" s="57"/>
      <c r="CC547" s="57"/>
      <c r="CD547" s="57"/>
      <c r="CE547" s="57"/>
      <c r="CF547" s="57"/>
      <c r="CG547" s="57"/>
      <c r="CH547" s="57"/>
      <c r="CI547" s="57"/>
      <c r="CJ547" s="57"/>
      <c r="CK547" s="57"/>
      <c r="CL547" s="57"/>
      <c r="CM547" s="57"/>
      <c r="CN547" s="57"/>
      <c r="CO547" s="57"/>
      <c r="CP547" s="57"/>
      <c r="CQ547" s="57"/>
      <c r="CR547" s="57"/>
      <c r="CS547" s="57"/>
      <c r="CT547" s="57"/>
      <c r="CU547" s="57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</row>
    <row r="548" spans="2:206" ht="12.75">
      <c r="B548" s="60"/>
      <c r="C548" s="60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57"/>
      <c r="AY548" s="57"/>
      <c r="AZ548" s="57"/>
      <c r="BA548" s="57"/>
      <c r="BB548" s="57"/>
      <c r="BC548" s="57"/>
      <c r="BD548" s="57"/>
      <c r="BE548" s="57"/>
      <c r="BF548" s="57"/>
      <c r="BG548" s="57"/>
      <c r="BH548" s="57"/>
      <c r="BI548" s="57"/>
      <c r="BJ548" s="57"/>
      <c r="BK548" s="57"/>
      <c r="BL548" s="57"/>
      <c r="BM548" s="57"/>
      <c r="BN548" s="57"/>
      <c r="BO548" s="57"/>
      <c r="BP548" s="57"/>
      <c r="BQ548" s="57"/>
      <c r="BR548" s="57"/>
      <c r="BS548" s="57"/>
      <c r="BT548" s="57"/>
      <c r="BU548" s="57"/>
      <c r="BV548" s="57"/>
      <c r="BW548" s="57"/>
      <c r="BX548" s="57"/>
      <c r="BY548" s="57"/>
      <c r="BZ548" s="57"/>
      <c r="CA548" s="57"/>
      <c r="CB548" s="57"/>
      <c r="CC548" s="57"/>
      <c r="CD548" s="57"/>
      <c r="CE548" s="57"/>
      <c r="CF548" s="57"/>
      <c r="CG548" s="57"/>
      <c r="CH548" s="57"/>
      <c r="CI548" s="57"/>
      <c r="CJ548" s="57"/>
      <c r="CK548" s="57"/>
      <c r="CL548" s="57"/>
      <c r="CM548" s="57"/>
      <c r="CN548" s="57"/>
      <c r="CO548" s="57"/>
      <c r="CP548" s="57"/>
      <c r="CQ548" s="57"/>
      <c r="CR548" s="57"/>
      <c r="CS548" s="57"/>
      <c r="CT548" s="57"/>
      <c r="CU548" s="57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</row>
    <row r="549" spans="2:206" ht="12.75">
      <c r="B549" s="60"/>
      <c r="C549" s="60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  <c r="AY549" s="57"/>
      <c r="AZ549" s="57"/>
      <c r="BA549" s="57"/>
      <c r="BB549" s="57"/>
      <c r="BC549" s="57"/>
      <c r="BD549" s="57"/>
      <c r="BE549" s="57"/>
      <c r="BF549" s="57"/>
      <c r="BG549" s="57"/>
      <c r="BH549" s="57"/>
      <c r="BI549" s="57"/>
      <c r="BJ549" s="57"/>
      <c r="BK549" s="57"/>
      <c r="BL549" s="57"/>
      <c r="BM549" s="57"/>
      <c r="BN549" s="57"/>
      <c r="BO549" s="57"/>
      <c r="BP549" s="57"/>
      <c r="BQ549" s="57"/>
      <c r="BR549" s="57"/>
      <c r="BS549" s="57"/>
      <c r="BT549" s="57"/>
      <c r="BU549" s="57"/>
      <c r="BV549" s="57"/>
      <c r="BW549" s="57"/>
      <c r="BX549" s="57"/>
      <c r="BY549" s="57"/>
      <c r="BZ549" s="57"/>
      <c r="CA549" s="57"/>
      <c r="CB549" s="57"/>
      <c r="CC549" s="57"/>
      <c r="CD549" s="57"/>
      <c r="CE549" s="57"/>
      <c r="CF549" s="57"/>
      <c r="CG549" s="57"/>
      <c r="CH549" s="57"/>
      <c r="CI549" s="57"/>
      <c r="CJ549" s="57"/>
      <c r="CK549" s="57"/>
      <c r="CL549" s="57"/>
      <c r="CM549" s="57"/>
      <c r="CN549" s="57"/>
      <c r="CO549" s="57"/>
      <c r="CP549" s="57"/>
      <c r="CQ549" s="57"/>
      <c r="CR549" s="57"/>
      <c r="CS549" s="57"/>
      <c r="CT549" s="57"/>
      <c r="CU549" s="57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</row>
    <row r="550" spans="2:206" ht="12.75">
      <c r="B550" s="60"/>
      <c r="C550" s="60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</row>
    <row r="551" spans="2:206" ht="12.75">
      <c r="B551" s="60"/>
      <c r="C551" s="60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57"/>
      <c r="AY551" s="57"/>
      <c r="AZ551" s="57"/>
      <c r="BA551" s="57"/>
      <c r="BB551" s="57"/>
      <c r="BC551" s="57"/>
      <c r="BD551" s="57"/>
      <c r="BE551" s="57"/>
      <c r="BF551" s="57"/>
      <c r="BG551" s="57"/>
      <c r="BH551" s="57"/>
      <c r="BI551" s="57"/>
      <c r="BJ551" s="57"/>
      <c r="BK551" s="57"/>
      <c r="BL551" s="57"/>
      <c r="BM551" s="57"/>
      <c r="BN551" s="57"/>
      <c r="BO551" s="57"/>
      <c r="BP551" s="57"/>
      <c r="BQ551" s="57"/>
      <c r="BR551" s="57"/>
      <c r="BS551" s="57"/>
      <c r="BT551" s="57"/>
      <c r="BU551" s="57"/>
      <c r="BV551" s="57"/>
      <c r="BW551" s="57"/>
      <c r="BX551" s="57"/>
      <c r="BY551" s="57"/>
      <c r="BZ551" s="57"/>
      <c r="CA551" s="57"/>
      <c r="CB551" s="57"/>
      <c r="CC551" s="57"/>
      <c r="CD551" s="57"/>
      <c r="CE551" s="57"/>
      <c r="CF551" s="57"/>
      <c r="CG551" s="57"/>
      <c r="CH551" s="57"/>
      <c r="CI551" s="57"/>
      <c r="CJ551" s="57"/>
      <c r="CK551" s="57"/>
      <c r="CL551" s="57"/>
      <c r="CM551" s="57"/>
      <c r="CN551" s="57"/>
      <c r="CO551" s="57"/>
      <c r="CP551" s="57"/>
      <c r="CQ551" s="57"/>
      <c r="CR551" s="57"/>
      <c r="CS551" s="57"/>
      <c r="CT551" s="57"/>
      <c r="CU551" s="57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</row>
    <row r="552" spans="2:206" ht="12.75">
      <c r="B552" s="60"/>
      <c r="C552" s="60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  <c r="AY552" s="57"/>
      <c r="AZ552" s="57"/>
      <c r="BA552" s="57"/>
      <c r="BB552" s="57"/>
      <c r="BC552" s="57"/>
      <c r="BD552" s="57"/>
      <c r="BE552" s="57"/>
      <c r="BF552" s="57"/>
      <c r="BG552" s="57"/>
      <c r="BH552" s="57"/>
      <c r="BI552" s="57"/>
      <c r="BJ552" s="57"/>
      <c r="BK552" s="57"/>
      <c r="BL552" s="57"/>
      <c r="BM552" s="57"/>
      <c r="BN552" s="57"/>
      <c r="BO552" s="57"/>
      <c r="BP552" s="57"/>
      <c r="BQ552" s="57"/>
      <c r="BR552" s="57"/>
      <c r="BS552" s="57"/>
      <c r="BT552" s="57"/>
      <c r="BU552" s="57"/>
      <c r="BV552" s="57"/>
      <c r="BW552" s="57"/>
      <c r="BX552" s="57"/>
      <c r="BY552" s="57"/>
      <c r="BZ552" s="57"/>
      <c r="CA552" s="57"/>
      <c r="CB552" s="57"/>
      <c r="CC552" s="57"/>
      <c r="CD552" s="57"/>
      <c r="CE552" s="57"/>
      <c r="CF552" s="57"/>
      <c r="CG552" s="57"/>
      <c r="CH552" s="57"/>
      <c r="CI552" s="57"/>
      <c r="CJ552" s="57"/>
      <c r="CK552" s="57"/>
      <c r="CL552" s="57"/>
      <c r="CM552" s="57"/>
      <c r="CN552" s="57"/>
      <c r="CO552" s="57"/>
      <c r="CP552" s="57"/>
      <c r="CQ552" s="57"/>
      <c r="CR552" s="57"/>
      <c r="CS552" s="57"/>
      <c r="CT552" s="57"/>
      <c r="CU552" s="57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</row>
    <row r="553" spans="2:206" ht="12.75">
      <c r="B553" s="60"/>
      <c r="C553" s="60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57"/>
      <c r="AY553" s="57"/>
      <c r="AZ553" s="57"/>
      <c r="BA553" s="57"/>
      <c r="BB553" s="57"/>
      <c r="BC553" s="57"/>
      <c r="BD553" s="57"/>
      <c r="BE553" s="57"/>
      <c r="BF553" s="57"/>
      <c r="BG553" s="57"/>
      <c r="BH553" s="57"/>
      <c r="BI553" s="57"/>
      <c r="BJ553" s="57"/>
      <c r="BK553" s="57"/>
      <c r="BL553" s="57"/>
      <c r="BM553" s="57"/>
      <c r="BN553" s="57"/>
      <c r="BO553" s="57"/>
      <c r="BP553" s="57"/>
      <c r="BQ553" s="57"/>
      <c r="BR553" s="57"/>
      <c r="BS553" s="57"/>
      <c r="BT553" s="57"/>
      <c r="BU553" s="57"/>
      <c r="BV553" s="57"/>
      <c r="BW553" s="57"/>
      <c r="BX553" s="57"/>
      <c r="BY553" s="57"/>
      <c r="BZ553" s="57"/>
      <c r="CA553" s="57"/>
      <c r="CB553" s="57"/>
      <c r="CC553" s="57"/>
      <c r="CD553" s="57"/>
      <c r="CE553" s="57"/>
      <c r="CF553" s="57"/>
      <c r="CG553" s="57"/>
      <c r="CH553" s="57"/>
      <c r="CI553" s="57"/>
      <c r="CJ553" s="57"/>
      <c r="CK553" s="57"/>
      <c r="CL553" s="57"/>
      <c r="CM553" s="57"/>
      <c r="CN553" s="57"/>
      <c r="CO553" s="57"/>
      <c r="CP553" s="57"/>
      <c r="CQ553" s="57"/>
      <c r="CR553" s="57"/>
      <c r="CS553" s="57"/>
      <c r="CT553" s="57"/>
      <c r="CU553" s="57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</row>
    <row r="554" spans="2:206" ht="12.75">
      <c r="B554" s="60"/>
      <c r="C554" s="60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57"/>
      <c r="AY554" s="57"/>
      <c r="AZ554" s="57"/>
      <c r="BA554" s="57"/>
      <c r="BB554" s="57"/>
      <c r="BC554" s="57"/>
      <c r="BD554" s="57"/>
      <c r="BE554" s="57"/>
      <c r="BF554" s="57"/>
      <c r="BG554" s="57"/>
      <c r="BH554" s="57"/>
      <c r="BI554" s="57"/>
      <c r="BJ554" s="57"/>
      <c r="BK554" s="57"/>
      <c r="BL554" s="57"/>
      <c r="BM554" s="57"/>
      <c r="BN554" s="57"/>
      <c r="BO554" s="57"/>
      <c r="BP554" s="57"/>
      <c r="BQ554" s="57"/>
      <c r="BR554" s="57"/>
      <c r="BS554" s="57"/>
      <c r="BT554" s="57"/>
      <c r="BU554" s="57"/>
      <c r="BV554" s="57"/>
      <c r="BW554" s="57"/>
      <c r="BX554" s="57"/>
      <c r="BY554" s="57"/>
      <c r="BZ554" s="57"/>
      <c r="CA554" s="57"/>
      <c r="CB554" s="57"/>
      <c r="CC554" s="57"/>
      <c r="CD554" s="57"/>
      <c r="CE554" s="57"/>
      <c r="CF554" s="57"/>
      <c r="CG554" s="57"/>
      <c r="CH554" s="57"/>
      <c r="CI554" s="57"/>
      <c r="CJ554" s="57"/>
      <c r="CK554" s="57"/>
      <c r="CL554" s="57"/>
      <c r="CM554" s="57"/>
      <c r="CN554" s="57"/>
      <c r="CO554" s="57"/>
      <c r="CP554" s="57"/>
      <c r="CQ554" s="57"/>
      <c r="CR554" s="57"/>
      <c r="CS554" s="57"/>
      <c r="CT554" s="57"/>
      <c r="CU554" s="57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</row>
    <row r="555" spans="2:206" ht="12.75">
      <c r="B555" s="60"/>
      <c r="C555" s="60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57"/>
      <c r="AY555" s="57"/>
      <c r="AZ555" s="57"/>
      <c r="BA555" s="57"/>
      <c r="BB555" s="57"/>
      <c r="BC555" s="57"/>
      <c r="BD555" s="57"/>
      <c r="BE555" s="57"/>
      <c r="BF555" s="57"/>
      <c r="BG555" s="57"/>
      <c r="BH555" s="57"/>
      <c r="BI555" s="57"/>
      <c r="BJ555" s="57"/>
      <c r="BK555" s="57"/>
      <c r="BL555" s="57"/>
      <c r="BM555" s="57"/>
      <c r="BN555" s="57"/>
      <c r="BO555" s="57"/>
      <c r="BP555" s="57"/>
      <c r="BQ555" s="57"/>
      <c r="BR555" s="57"/>
      <c r="BS555" s="57"/>
      <c r="BT555" s="57"/>
      <c r="BU555" s="57"/>
      <c r="BV555" s="57"/>
      <c r="BW555" s="57"/>
      <c r="BX555" s="57"/>
      <c r="BY555" s="57"/>
      <c r="BZ555" s="57"/>
      <c r="CA555" s="57"/>
      <c r="CB555" s="57"/>
      <c r="CC555" s="57"/>
      <c r="CD555" s="57"/>
      <c r="CE555" s="57"/>
      <c r="CF555" s="57"/>
      <c r="CG555" s="57"/>
      <c r="CH555" s="57"/>
      <c r="CI555" s="57"/>
      <c r="CJ555" s="57"/>
      <c r="CK555" s="57"/>
      <c r="CL555" s="57"/>
      <c r="CM555" s="57"/>
      <c r="CN555" s="57"/>
      <c r="CO555" s="57"/>
      <c r="CP555" s="57"/>
      <c r="CQ555" s="57"/>
      <c r="CR555" s="57"/>
      <c r="CS555" s="57"/>
      <c r="CT555" s="57"/>
      <c r="CU555" s="57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</row>
    <row r="556" spans="2:206" ht="12.75">
      <c r="B556" s="60"/>
      <c r="C556" s="60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57"/>
      <c r="AY556" s="57"/>
      <c r="AZ556" s="57"/>
      <c r="BA556" s="57"/>
      <c r="BB556" s="57"/>
      <c r="BC556" s="57"/>
      <c r="BD556" s="57"/>
      <c r="BE556" s="57"/>
      <c r="BF556" s="57"/>
      <c r="BG556" s="57"/>
      <c r="BH556" s="57"/>
      <c r="BI556" s="57"/>
      <c r="BJ556" s="57"/>
      <c r="BK556" s="57"/>
      <c r="BL556" s="57"/>
      <c r="BM556" s="57"/>
      <c r="BN556" s="57"/>
      <c r="BO556" s="57"/>
      <c r="BP556" s="57"/>
      <c r="BQ556" s="57"/>
      <c r="BR556" s="57"/>
      <c r="BS556" s="57"/>
      <c r="BT556" s="57"/>
      <c r="BU556" s="57"/>
      <c r="BV556" s="57"/>
      <c r="BW556" s="57"/>
      <c r="BX556" s="57"/>
      <c r="BY556" s="57"/>
      <c r="BZ556" s="57"/>
      <c r="CA556" s="57"/>
      <c r="CB556" s="57"/>
      <c r="CC556" s="57"/>
      <c r="CD556" s="57"/>
      <c r="CE556" s="57"/>
      <c r="CF556" s="57"/>
      <c r="CG556" s="57"/>
      <c r="CH556" s="57"/>
      <c r="CI556" s="57"/>
      <c r="CJ556" s="57"/>
      <c r="CK556" s="57"/>
      <c r="CL556" s="57"/>
      <c r="CM556" s="57"/>
      <c r="CN556" s="57"/>
      <c r="CO556" s="57"/>
      <c r="CP556" s="57"/>
      <c r="CQ556" s="57"/>
      <c r="CR556" s="57"/>
      <c r="CS556" s="57"/>
      <c r="CT556" s="57"/>
      <c r="CU556" s="57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</row>
    <row r="557" spans="2:206" ht="12.75">
      <c r="B557" s="60"/>
      <c r="C557" s="60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57"/>
      <c r="AY557" s="57"/>
      <c r="AZ557" s="57"/>
      <c r="BA557" s="57"/>
      <c r="BB557" s="57"/>
      <c r="BC557" s="57"/>
      <c r="BD557" s="57"/>
      <c r="BE557" s="57"/>
      <c r="BF557" s="57"/>
      <c r="BG557" s="57"/>
      <c r="BH557" s="57"/>
      <c r="BI557" s="57"/>
      <c r="BJ557" s="57"/>
      <c r="BK557" s="57"/>
      <c r="BL557" s="57"/>
      <c r="BM557" s="57"/>
      <c r="BN557" s="57"/>
      <c r="BO557" s="57"/>
      <c r="BP557" s="57"/>
      <c r="BQ557" s="57"/>
      <c r="BR557" s="57"/>
      <c r="BS557" s="57"/>
      <c r="BT557" s="57"/>
      <c r="BU557" s="57"/>
      <c r="BV557" s="57"/>
      <c r="BW557" s="57"/>
      <c r="BX557" s="57"/>
      <c r="BY557" s="57"/>
      <c r="BZ557" s="57"/>
      <c r="CA557" s="57"/>
      <c r="CB557" s="57"/>
      <c r="CC557" s="57"/>
      <c r="CD557" s="57"/>
      <c r="CE557" s="57"/>
      <c r="CF557" s="57"/>
      <c r="CG557" s="57"/>
      <c r="CH557" s="57"/>
      <c r="CI557" s="57"/>
      <c r="CJ557" s="57"/>
      <c r="CK557" s="57"/>
      <c r="CL557" s="57"/>
      <c r="CM557" s="57"/>
      <c r="CN557" s="57"/>
      <c r="CO557" s="57"/>
      <c r="CP557" s="57"/>
      <c r="CQ557" s="57"/>
      <c r="CR557" s="57"/>
      <c r="CS557" s="57"/>
      <c r="CT557" s="57"/>
      <c r="CU557" s="57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</row>
  </sheetData>
  <mergeCells count="12">
    <mergeCell ref="A5:A6"/>
    <mergeCell ref="A3:A4"/>
    <mergeCell ref="F3:F4"/>
    <mergeCell ref="D3:D4"/>
    <mergeCell ref="D5:D6"/>
    <mergeCell ref="E3:E4"/>
    <mergeCell ref="E5:E6"/>
    <mergeCell ref="B3:B4"/>
    <mergeCell ref="C3:C4"/>
    <mergeCell ref="B5:B6"/>
    <mergeCell ref="C5:C6"/>
    <mergeCell ref="F5:F6"/>
  </mergeCells>
  <printOptions horizontalCentered="1"/>
  <pageMargins left="0.3937007874015748" right="0.3937007874015748" top="1.062992125984252" bottom="0.7874015748031497" header="0.5118110236220472" footer="0.5118110236220472"/>
  <pageSetup firstPageNumber="23" useFirstPageNumber="1" horizontalDpi="360" verticalDpi="360" orientation="landscape" paperSize="9" r:id="rId1"/>
  <headerFooter alignWithMargins="0">
    <oddHeader>&amp;C&amp;"Times New Roman CE,Félkövér\&amp;14TAPOLCA VÁROS ÖNKORMÁNYZATA&amp;"Arial CE,Normál\&amp;10
&amp;"Arial CE,Félkövér\&amp;12 &amp;"Times New Roman CE,Félkövér\&amp;11 &amp;12 2006. évi beruházásainak  teljesítése &amp;R6.sz.melléklet
ezer Ft
</oddHeader>
    <oddFooter>&amp;C&amp;P. oldal</oddFooter>
  </headerFooter>
  <rowBreaks count="1" manualBreakCount="1">
    <brk id="2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75" zoomScaleSheetLayoutView="75" workbookViewId="0" topLeftCell="A1">
      <selection activeCell="D10" sqref="D10"/>
    </sheetView>
  </sheetViews>
  <sheetFormatPr defaultColWidth="25.75390625" defaultRowHeight="12.75"/>
  <cols>
    <col min="1" max="1" width="60.75390625" style="0" customWidth="1"/>
    <col min="2" max="3" width="10.75390625" style="0" customWidth="1"/>
  </cols>
  <sheetData>
    <row r="1" spans="1:3" s="5" customFormat="1" ht="60.75" customHeight="1">
      <c r="A1" s="255" t="s">
        <v>848</v>
      </c>
      <c r="B1" s="70" t="s">
        <v>574</v>
      </c>
      <c r="C1" s="70" t="s">
        <v>849</v>
      </c>
    </row>
    <row r="2" spans="1:3" s="5" customFormat="1" ht="19.5" customHeight="1">
      <c r="A2" s="330" t="s">
        <v>850</v>
      </c>
      <c r="B2" s="331"/>
      <c r="C2" s="331"/>
    </row>
    <row r="3" spans="1:3" s="5" customFormat="1" ht="19.5" customHeight="1">
      <c r="A3" s="332" t="s">
        <v>851</v>
      </c>
      <c r="B3" s="333">
        <v>38500</v>
      </c>
      <c r="C3" s="333">
        <v>11524</v>
      </c>
    </row>
    <row r="4" spans="1:3" s="5" customFormat="1" ht="19.5" customHeight="1">
      <c r="A4" s="334" t="s">
        <v>852</v>
      </c>
      <c r="B4" s="333"/>
      <c r="C4" s="333"/>
    </row>
    <row r="5" spans="1:3" s="5" customFormat="1" ht="19.5" customHeight="1">
      <c r="A5" s="5" t="s">
        <v>853</v>
      </c>
      <c r="B5" s="145">
        <v>5000</v>
      </c>
      <c r="C5" s="145">
        <v>2006</v>
      </c>
    </row>
    <row r="6" spans="1:3" s="5" customFormat="1" ht="19.5" customHeight="1">
      <c r="A6" s="5" t="s">
        <v>854</v>
      </c>
      <c r="B6" s="145">
        <v>30000</v>
      </c>
      <c r="C6" s="145">
        <v>19103</v>
      </c>
    </row>
    <row r="7" spans="1:3" s="5" customFormat="1" ht="19.5" customHeight="1">
      <c r="A7" s="5" t="s">
        <v>855</v>
      </c>
      <c r="B7" s="145">
        <v>10000</v>
      </c>
      <c r="C7" s="145">
        <v>10000</v>
      </c>
    </row>
    <row r="8" spans="1:3" s="5" customFormat="1" ht="19.5" customHeight="1">
      <c r="A8" s="5" t="s">
        <v>856</v>
      </c>
      <c r="B8" s="145">
        <v>17025</v>
      </c>
      <c r="C8" s="145">
        <v>5737</v>
      </c>
    </row>
    <row r="9" spans="1:3" s="5" customFormat="1" ht="19.5" customHeight="1">
      <c r="A9" s="5" t="s">
        <v>857</v>
      </c>
      <c r="B9" s="145">
        <v>6712</v>
      </c>
      <c r="C9" s="145">
        <v>6712</v>
      </c>
    </row>
    <row r="10" spans="1:3" s="5" customFormat="1" ht="19.5" customHeight="1">
      <c r="A10" s="5" t="s">
        <v>858</v>
      </c>
      <c r="B10" s="145">
        <v>3155</v>
      </c>
      <c r="C10" s="145">
        <v>2266</v>
      </c>
    </row>
    <row r="11" spans="1:3" s="5" customFormat="1" ht="19.5" customHeight="1">
      <c r="A11" s="5" t="s">
        <v>859</v>
      </c>
      <c r="B11" s="145"/>
      <c r="C11" s="145"/>
    </row>
    <row r="12" spans="1:3" s="5" customFormat="1" ht="19.5" customHeight="1">
      <c r="A12" s="5" t="s">
        <v>860</v>
      </c>
      <c r="B12" s="145">
        <v>9463</v>
      </c>
      <c r="C12" s="145">
        <v>9463</v>
      </c>
    </row>
    <row r="13" spans="1:3" s="5" customFormat="1" ht="19.5" customHeight="1">
      <c r="A13" s="5" t="s">
        <v>861</v>
      </c>
      <c r="B13" s="145"/>
      <c r="C13" s="145">
        <v>13681</v>
      </c>
    </row>
    <row r="14" spans="1:3" s="5" customFormat="1" ht="19.5" customHeight="1">
      <c r="A14" s="5" t="s">
        <v>862</v>
      </c>
      <c r="B14" s="145"/>
      <c r="C14" s="145">
        <v>1584</v>
      </c>
    </row>
    <row r="15" spans="1:3" s="5" customFormat="1" ht="24.75" customHeight="1">
      <c r="A15" s="74" t="s">
        <v>863</v>
      </c>
      <c r="B15" s="71">
        <f>SUM(B3:B14)</f>
        <v>119855</v>
      </c>
      <c r="C15" s="71">
        <f>SUM(C3:C14)</f>
        <v>82076</v>
      </c>
    </row>
    <row r="16" s="5" customFormat="1" ht="12.75"/>
    <row r="17" ht="15" customHeight="1">
      <c r="A17" s="335"/>
    </row>
    <row r="18" spans="1:3" ht="15" customHeight="1">
      <c r="A18" s="5"/>
      <c r="B18" s="145"/>
      <c r="C18" s="145"/>
    </row>
    <row r="19" spans="1:3" ht="15" customHeight="1">
      <c r="A19" s="5"/>
      <c r="B19" s="145"/>
      <c r="C19" s="145"/>
    </row>
    <row r="20" spans="2:3" ht="12.75">
      <c r="B20" s="336"/>
      <c r="C20" s="336"/>
    </row>
  </sheetData>
  <printOptions horizontalCentered="1"/>
  <pageMargins left="0.7874015748031497" right="0.7874015748031497" top="2.1653543307086616" bottom="0.984251968503937" header="0.5118110236220472" footer="0.5118110236220472"/>
  <pageSetup firstPageNumber="25" useFirstPageNumber="1" horizontalDpi="360" verticalDpi="360" orientation="portrait" paperSize="9" r:id="rId1"/>
  <headerFooter alignWithMargins="0">
    <oddHeader>&amp;C&amp;"Arial CE,Félkövér\&amp;14
&amp;"Times New Roman CE,Félkövér\TAPOLCA VÁROS ÖNKORMÁNYZATA &amp;"Arial CE,Normál\&amp;10
&amp;"Times New Roman CE,Félkövér\&amp;12 2006. évi tartalékai&amp;"Arial CE,Félkövér\
&amp;R
7.sz.melléklet
ezer Ft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2" sqref="C2"/>
    </sheetView>
  </sheetViews>
  <sheetFormatPr defaultColWidth="9.00390625" defaultRowHeight="12.75"/>
  <cols>
    <col min="1" max="1" width="55.75390625" style="0" customWidth="1"/>
    <col min="2" max="4" width="10.75390625" style="0" customWidth="1"/>
  </cols>
  <sheetData>
    <row r="1" spans="1:4" ht="60" customHeight="1">
      <c r="A1" s="337" t="s">
        <v>882</v>
      </c>
      <c r="B1" s="338" t="s">
        <v>576</v>
      </c>
      <c r="C1" s="339" t="s">
        <v>222</v>
      </c>
      <c r="D1" s="338" t="s">
        <v>864</v>
      </c>
    </row>
    <row r="2" spans="1:4" ht="15.75" customHeight="1">
      <c r="A2" s="340" t="s">
        <v>865</v>
      </c>
      <c r="B2" s="223">
        <v>5000</v>
      </c>
      <c r="C2" s="223"/>
      <c r="D2" s="341"/>
    </row>
    <row r="3" spans="1:4" ht="13.5" customHeight="1">
      <c r="A3" s="5" t="s">
        <v>866</v>
      </c>
      <c r="B3" s="341"/>
      <c r="C3" s="145">
        <v>300</v>
      </c>
      <c r="D3" s="5"/>
    </row>
    <row r="4" spans="1:4" ht="13.5" customHeight="1">
      <c r="A4" s="5" t="s">
        <v>867</v>
      </c>
      <c r="B4" s="341"/>
      <c r="C4" s="145">
        <v>150</v>
      </c>
      <c r="D4" s="5"/>
    </row>
    <row r="5" spans="1:4" ht="13.5" customHeight="1">
      <c r="A5" s="5" t="s">
        <v>868</v>
      </c>
      <c r="B5" s="341"/>
      <c r="C5" s="145">
        <v>20</v>
      </c>
      <c r="D5" s="5"/>
    </row>
    <row r="6" spans="1:4" ht="13.5" customHeight="1">
      <c r="A6" s="5" t="s">
        <v>869</v>
      </c>
      <c r="B6" s="341"/>
      <c r="C6" s="145">
        <v>380</v>
      </c>
      <c r="D6" s="5"/>
    </row>
    <row r="7" spans="1:4" ht="13.5" customHeight="1">
      <c r="A7" s="5" t="s">
        <v>870</v>
      </c>
      <c r="B7" s="341"/>
      <c r="C7" s="145">
        <v>100</v>
      </c>
      <c r="D7" s="5"/>
    </row>
    <row r="8" spans="1:4" ht="13.5" customHeight="1">
      <c r="A8" s="5" t="s">
        <v>871</v>
      </c>
      <c r="B8" s="341"/>
      <c r="C8" s="145">
        <v>30</v>
      </c>
      <c r="D8" s="5"/>
    </row>
    <row r="9" spans="1:4" ht="13.5" customHeight="1">
      <c r="A9" s="5" t="s">
        <v>872</v>
      </c>
      <c r="B9" s="341"/>
      <c r="C9" s="145">
        <v>100</v>
      </c>
      <c r="D9" s="5"/>
    </row>
    <row r="10" spans="1:4" ht="13.5" customHeight="1">
      <c r="A10" s="5" t="s">
        <v>873</v>
      </c>
      <c r="B10" s="341"/>
      <c r="C10" s="145">
        <v>250</v>
      </c>
      <c r="D10" s="5"/>
    </row>
    <row r="11" spans="1:4" ht="13.5" customHeight="1">
      <c r="A11" s="5" t="s">
        <v>874</v>
      </c>
      <c r="B11" s="341"/>
      <c r="C11" s="145">
        <v>50</v>
      </c>
      <c r="D11" s="5"/>
    </row>
    <row r="12" spans="1:4" ht="13.5" customHeight="1">
      <c r="A12" s="5" t="s">
        <v>875</v>
      </c>
      <c r="B12" s="341"/>
      <c r="C12" s="145">
        <v>125</v>
      </c>
      <c r="D12" s="5"/>
    </row>
    <row r="13" spans="1:4" ht="13.5" customHeight="1">
      <c r="A13" s="5" t="s">
        <v>876</v>
      </c>
      <c r="B13" s="341"/>
      <c r="C13" s="145">
        <v>350</v>
      </c>
      <c r="D13" s="5"/>
    </row>
    <row r="14" spans="1:4" ht="13.5" customHeight="1">
      <c r="A14" s="5" t="s">
        <v>877</v>
      </c>
      <c r="B14" s="341"/>
      <c r="C14" s="145">
        <v>39</v>
      </c>
      <c r="D14" s="5"/>
    </row>
    <row r="15" spans="1:4" ht="13.5" customHeight="1">
      <c r="A15" s="5" t="s">
        <v>878</v>
      </c>
      <c r="B15" s="341"/>
      <c r="C15" s="145">
        <v>300</v>
      </c>
      <c r="D15" s="5"/>
    </row>
    <row r="16" spans="1:4" ht="13.5" customHeight="1">
      <c r="A16" s="5" t="s">
        <v>879</v>
      </c>
      <c r="B16" s="341"/>
      <c r="C16" s="145">
        <v>300</v>
      </c>
      <c r="D16" s="5"/>
    </row>
    <row r="17" spans="1:4" ht="13.5" customHeight="1">
      <c r="A17" s="5" t="s">
        <v>880</v>
      </c>
      <c r="B17" s="341"/>
      <c r="C17" s="145">
        <v>500</v>
      </c>
      <c r="D17" s="5"/>
    </row>
    <row r="18" spans="1:4" ht="13.5" customHeight="1">
      <c r="A18" s="5"/>
      <c r="B18" s="341"/>
      <c r="C18" s="145"/>
      <c r="D18" s="5"/>
    </row>
    <row r="19" spans="1:4" ht="13.5" customHeight="1">
      <c r="A19" s="5"/>
      <c r="B19" s="341"/>
      <c r="C19" s="145"/>
      <c r="D19" s="5"/>
    </row>
    <row r="20" spans="1:4" ht="24.75" customHeight="1">
      <c r="A20" s="342" t="s">
        <v>881</v>
      </c>
      <c r="B20" s="343">
        <f>SUM(B2:B2)</f>
        <v>5000</v>
      </c>
      <c r="C20" s="344">
        <f>SUM(C3:C18)</f>
        <v>2994</v>
      </c>
      <c r="D20" s="344">
        <f>B20-C20</f>
        <v>2006</v>
      </c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  <row r="32" spans="1:4" ht="12.75">
      <c r="A32" s="5"/>
      <c r="B32" s="5"/>
      <c r="C32" s="5"/>
      <c r="D32" s="5"/>
    </row>
    <row r="33" spans="1:4" ht="12.75">
      <c r="A33" s="5"/>
      <c r="B33" s="5"/>
      <c r="C33" s="5"/>
      <c r="D33" s="5"/>
    </row>
    <row r="34" spans="1:4" ht="12.75">
      <c r="A34" s="5"/>
      <c r="B34" s="5"/>
      <c r="C34" s="5"/>
      <c r="D34" s="5"/>
    </row>
    <row r="35" spans="1:4" ht="12.75">
      <c r="A35" s="5"/>
      <c r="B35" s="5"/>
      <c r="C35" s="5"/>
      <c r="D35" s="5"/>
    </row>
    <row r="36" spans="1:4" ht="12.75">
      <c r="A36" s="5"/>
      <c r="B36" s="5"/>
      <c r="C36" s="5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>
      <c r="A39" s="5"/>
      <c r="B39" s="5"/>
      <c r="C39" s="5"/>
      <c r="D39" s="5"/>
    </row>
    <row r="40" spans="1:4" ht="12.75">
      <c r="A40" s="5"/>
      <c r="B40" s="5"/>
      <c r="C40" s="5"/>
      <c r="D40" s="5"/>
    </row>
    <row r="41" spans="1:4" ht="12.75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</sheetData>
  <printOptions horizontalCentered="1"/>
  <pageMargins left="0" right="0" top="1.7716535433070868" bottom="0.5905511811023623" header="0.7086614173228347" footer="0.31496062992125984"/>
  <pageSetup firstPageNumber="26" useFirstPageNumber="1" horizontalDpi="360" verticalDpi="360" orientation="portrait" paperSize="9" r:id="rId1"/>
  <headerFooter alignWithMargins="0">
    <oddHeader>&amp;C&amp;"Times New Roman CE,Félkövér\&amp;14
T Á J É K O Z T A T Ó
&amp;11A POLGÁRMESTERI KERET
 2006. ÉVI FELHASZNÁLÁSÁRÓL&amp;R
7/a.számú melléklet
ezer Ft-ban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Tartalékok</dc:title>
  <dc:subject>Tartalékok</dc:subject>
  <dc:creator>Polgármesterei Hivatal Tapolca</dc:creator>
  <cp:keywords>Tartalékok</cp:keywords>
  <dc:description/>
  <cp:lastModifiedBy>Budai Mihályné</cp:lastModifiedBy>
  <cp:lastPrinted>2007-04-05T08:16:13Z</cp:lastPrinted>
  <dcterms:created xsi:type="dcterms:W3CDTF">1999-09-20T05:47:27Z</dcterms:created>
  <dcterms:modified xsi:type="dcterms:W3CDTF">2006-01-24T10:23:21Z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